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4to TRIMESTRE CUENTA PUBLICA\"/>
    </mc:Choice>
  </mc:AlternateContent>
  <bookViews>
    <workbookView xWindow="0" yWindow="0" windowWidth="20490" windowHeight="763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62" l="1"/>
  <c r="C99" i="62"/>
  <c r="C98" i="62"/>
  <c r="C97" i="62"/>
  <c r="D104" i="59" l="1"/>
  <c r="D105" i="59"/>
  <c r="D110" i="59"/>
  <c r="C107" i="60" l="1"/>
  <c r="F43" i="65" l="1"/>
  <c r="F38" i="65"/>
  <c r="F36" i="65"/>
  <c r="D28" i="62" l="1"/>
  <c r="C28" i="62"/>
  <c r="F41" i="65" l="1"/>
  <c r="F47" i="65"/>
  <c r="F46" i="65"/>
  <c r="F45" i="65"/>
  <c r="F42" i="65"/>
  <c r="F44" i="65"/>
  <c r="F39" i="65" l="1"/>
  <c r="F37" i="65"/>
  <c r="F40" i="65"/>
  <c r="D48" i="62" l="1"/>
  <c r="C125" i="62" l="1"/>
  <c r="C102" i="62" s="1"/>
  <c r="C195" i="60" l="1"/>
  <c r="D117" i="62" l="1"/>
  <c r="C117" i="62"/>
  <c r="D115" i="62"/>
  <c r="C115" i="62"/>
  <c r="D113" i="62"/>
  <c r="C113" i="62"/>
  <c r="D107" i="62"/>
  <c r="C107" i="62"/>
  <c r="D104" i="62"/>
  <c r="C104" i="62"/>
  <c r="D103" i="62"/>
  <c r="C103" i="62"/>
  <c r="D94" i="62"/>
  <c r="C94" i="62"/>
  <c r="C96" i="62"/>
  <c r="D84" i="62"/>
  <c r="C84" i="62"/>
  <c r="D82" i="62"/>
  <c r="C82" i="62"/>
  <c r="D80" i="62"/>
  <c r="C80" i="62"/>
  <c r="D74" i="62"/>
  <c r="C74" i="62"/>
  <c r="D71" i="62"/>
  <c r="C71" i="62"/>
  <c r="C62" i="62"/>
  <c r="D61" i="62"/>
  <c r="D58" i="62"/>
  <c r="C58" i="62"/>
  <c r="D56" i="62"/>
  <c r="C56" i="62"/>
  <c r="D54" i="62"/>
  <c r="C54" i="62"/>
  <c r="D52" i="62"/>
  <c r="C52" i="62"/>
  <c r="D50" i="62"/>
  <c r="C50" i="62"/>
  <c r="D49" i="62"/>
  <c r="C61" i="62" l="1"/>
  <c r="C48" i="62" s="1"/>
  <c r="C49" i="62"/>
  <c r="C135" i="62" l="1"/>
  <c r="D15" i="62"/>
  <c r="C15" i="62"/>
  <c r="C25" i="61" l="1"/>
  <c r="C21" i="61"/>
  <c r="C16" i="61"/>
  <c r="C186" i="60"/>
  <c r="C185" i="60" s="1"/>
  <c r="C137" i="60"/>
  <c r="C127" i="60" s="1"/>
  <c r="C117" i="60"/>
  <c r="C100" i="60"/>
  <c r="C99" i="60" l="1"/>
  <c r="C98" i="60" s="1"/>
  <c r="C74" i="60"/>
  <c r="C77" i="60"/>
  <c r="C83" i="60"/>
  <c r="C85" i="60"/>
  <c r="C87" i="60"/>
  <c r="C73" i="60"/>
  <c r="C65" i="60"/>
  <c r="C58" i="60" s="1"/>
  <c r="C59" i="60"/>
  <c r="G103" i="59" l="1"/>
  <c r="F103" i="59"/>
  <c r="C103" i="59"/>
  <c r="E103" i="59"/>
  <c r="D103" i="59" l="1"/>
  <c r="E54" i="59"/>
  <c r="D54" i="59"/>
  <c r="C54" i="59"/>
  <c r="E62" i="59"/>
  <c r="D62" i="59"/>
  <c r="C62" i="59"/>
  <c r="D74" i="59"/>
  <c r="E74" i="59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5" i="62" l="1"/>
  <c r="D43" i="62" l="1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A3" i="64"/>
  <c r="A3" i="63"/>
  <c r="A1" i="61"/>
  <c r="A3" i="60"/>
  <c r="A1" i="62"/>
  <c r="A3" i="62"/>
  <c r="A1" i="60"/>
  <c r="C43" i="62" l="1"/>
</calcChain>
</file>

<file path=xl/sharedStrings.xml><?xml version="1.0" encoding="utf-8"?>
<sst xmlns="http://schemas.openxmlformats.org/spreadsheetml/2006/main" count="957" uniqueCount="658">
  <si>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</si>
  <si>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</si>
  <si>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</si>
  <si>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</si>
  <si>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</si>
  <si>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</si>
  <si>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</si>
  <si>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</si>
  <si>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</si>
  <si>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</si>
  <si>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</si>
  <si>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</si>
  <si>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</si>
  <si>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</si>
  <si>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</si>
  <si>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</si>
  <si>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</si>
  <si>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</si>
  <si>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</si>
  <si>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</si>
  <si>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</si>
  <si>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</si>
  <si>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</si>
  <si>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</si>
  <si>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</si>
  <si>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</si>
  <si>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</si>
  <si>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</si>
  <si>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</si>
  <si>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</si>
  <si>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</si>
  <si>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</si>
  <si>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</si>
  <si>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</si>
  <si>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</si>
  <si>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</si>
  <si>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</si>
  <si>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</si>
  <si>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</si>
  <si>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</si>
  <si>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</si>
  <si>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</si>
  <si>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</si>
  <si>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</si>
  <si>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</si>
  <si>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</si>
  <si>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</si>
  <si>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</si>
  <si>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</si>
  <si>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</si>
  <si>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</si>
  <si>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</si>
  <si>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</si>
  <si>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</si>
  <si>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</si>
  <si>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</si>
  <si>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</si>
  <si>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</si>
  <si>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</si>
  <si>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</si>
  <si>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</si>
  <si>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</si>
  <si>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</si>
  <si>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</si>
  <si>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</si>
  <si>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</si>
  <si>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</si>
  <si>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</si>
  <si>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</si>
  <si>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</si>
  <si>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</si>
  <si>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</si>
  <si>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</si>
  <si>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</si>
  <si>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</si>
  <si>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</si>
  <si>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</si>
  <si>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</si>
  <si>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</si>
  <si>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</si>
  <si>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</si>
  <si>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</si>
  <si>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</si>
  <si>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</si>
  <si>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</si>
  <si>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</si>
  <si>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</si>
  <si>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</si>
  <si>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</si>
  <si>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</si>
  <si>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</si>
  <si>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</si>
  <si>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</si>
  <si>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</si>
  <si>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</si>
  <si>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</si>
  <si>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</si>
  <si>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</si>
  <si>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</si>
  <si>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</si>
  <si>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</si>
  <si>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</si>
  <si>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</si>
  <si>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</si>
  <si>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</si>
  <si>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</si>
  <si>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</si>
  <si>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</si>
  <si>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</si>
  <si>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</si>
  <si>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</si>
  <si>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</si>
  <si>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</si>
  <si>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</si>
  <si>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</si>
  <si>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</si>
  <si>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</si>
  <si>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</si>
  <si>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</si>
  <si>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</si>
  <si>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</si>
  <si>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</si>
  <si>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</si>
  <si>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</si>
  <si>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</si>
  <si>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</si>
  <si>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</si>
  <si>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</si>
  <si>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</si>
  <si>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</si>
  <si>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</si>
  <si>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</si>
  <si>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</si>
  <si>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</si>
  <si>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</si>
  <si>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</si>
  <si>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</si>
  <si>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</si>
  <si>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</si>
  <si>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</si>
  <si>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</si>
  <si>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</si>
  <si>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</si>
  <si>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</si>
  <si>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</si>
  <si>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</si>
  <si>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</si>
  <si>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</si>
  <si>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</si>
  <si>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</si>
  <si>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</si>
  <si>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</si>
  <si>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</si>
  <si>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</si>
  <si>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</si>
  <si>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</si>
  <si>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</si>
  <si>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</si>
  <si>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</si>
  <si>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</si>
  <si>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</si>
  <si>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</si>
  <si>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</si>
  <si>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</si>
  <si>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</si>
  <si>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</si>
  <si>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</si>
  <si>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</si>
  <si>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</si>
  <si>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</si>
  <si>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</si>
  <si>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</si>
  <si>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</si>
  <si>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</si>
  <si>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</si>
  <si>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</si>
  <si>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</si>
  <si>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</si>
  <si>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</si>
  <si>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</si>
  <si>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</si>
  <si>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</si>
  <si>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</si>
  <si>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</si>
  <si>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</si>
  <si>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</si>
  <si>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</si>
  <si>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</si>
  <si>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</si>
  <si>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</si>
  <si>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</si>
  <si>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</si>
  <si>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</si>
  <si>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</si>
  <si>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</si>
  <si>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</si>
  <si>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</si>
  <si>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</si>
  <si>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</si>
  <si>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</si>
  <si>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</si>
  <si>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</si>
  <si>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</si>
  <si>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</si>
  <si>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</si>
  <si>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</si>
  <si>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</si>
  <si>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</si>
  <si>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</si>
  <si>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</si>
  <si>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</si>
  <si>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</si>
  <si>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</si>
  <si>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</si>
  <si>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</si>
  <si>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</si>
  <si>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</si>
  <si>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</si>
  <si>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</si>
  <si>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</si>
  <si>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</si>
  <si>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</si>
  <si>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</si>
  <si>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</si>
  <si>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</si>
  <si>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</si>
  <si>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</si>
  <si>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</si>
  <si>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</si>
  <si>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</si>
  <si>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</si>
  <si>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</si>
  <si>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</si>
  <si>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</si>
  <si>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</si>
  <si>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</si>
  <si>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</si>
  <si>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</si>
  <si>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</si>
  <si>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</si>
  <si>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</si>
  <si>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</si>
  <si>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</si>
  <si>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</si>
  <si>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</si>
  <si>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</si>
  <si>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</si>
  <si>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</si>
  <si>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</si>
  <si>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</si>
  <si>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</si>
  <si>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</si>
  <si>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</si>
  <si>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</si>
  <si>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</si>
  <si>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</si>
  <si>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</si>
  <si>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</si>
  <si>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</si>
  <si>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</si>
  <si>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</si>
  <si>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</si>
  <si>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</si>
  <si>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</si>
  <si>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</si>
  <si>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</si>
  <si>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</si>
  <si>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</si>
  <si>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</si>
  <si>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</si>
  <si>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</si>
  <si>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</si>
  <si>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</si>
  <si>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</si>
  <si>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</si>
  <si>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</si>
  <si>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</si>
  <si>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</si>
  <si>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</si>
  <si>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</si>
  <si>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</si>
  <si>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</si>
  <si>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</si>
  <si>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</si>
  <si>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</si>
  <si>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</si>
  <si>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</si>
  <si>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</si>
  <si>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</si>
  <si>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</si>
  <si>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</si>
  <si>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</si>
  <si>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</si>
  <si>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</si>
  <si>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</si>
  <si>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</si>
  <si>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</si>
  <si>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</si>
  <si>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</si>
  <si>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</si>
  <si>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</si>
  <si>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</si>
  <si>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</si>
  <si>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</si>
  <si>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</si>
  <si>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</si>
  <si>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</si>
  <si>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</si>
  <si>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</si>
  <si>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</si>
  <si>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</si>
  <si>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</si>
  <si>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</si>
  <si>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</si>
  <si>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</si>
  <si>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</si>
  <si>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</si>
  <si>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</si>
  <si>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</si>
  <si>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</si>
  <si>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</si>
  <si>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</si>
  <si>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</si>
  <si>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</si>
  <si>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</si>
  <si>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</si>
  <si>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</si>
  <si>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</si>
  <si>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</si>
  <si>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</si>
  <si>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</si>
  <si>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</si>
  <si>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</si>
  <si>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</si>
  <si>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</si>
  <si>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</si>
  <si>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</si>
  <si>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</si>
  <si>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</si>
  <si>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</si>
  <si>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</si>
  <si>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</si>
  <si>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</si>
  <si>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</si>
  <si>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</si>
  <si>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</si>
  <si>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</si>
  <si>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</si>
  <si>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</si>
  <si>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</si>
  <si>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</si>
  <si>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</si>
  <si>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</si>
  <si>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</si>
  <si>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</si>
  <si>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</si>
  <si>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</si>
  <si>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</si>
  <si>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</si>
  <si>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</si>
  <si>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</si>
  <si>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</si>
  <si>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</si>
  <si>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</si>
  <si>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</si>
  <si>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</si>
  <si>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</si>
  <si>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</si>
  <si>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</si>
  <si>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</si>
  <si>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</si>
  <si>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</si>
  <si>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</si>
  <si>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</si>
  <si>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</si>
  <si>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</si>
  <si>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</si>
  <si>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</si>
  <si>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</si>
  <si>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</si>
  <si>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</si>
  <si>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</si>
  <si>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</si>
  <si>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</si>
  <si>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</si>
  <si>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</si>
  <si>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</si>
  <si>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</si>
  <si>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</si>
  <si>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</si>
  <si>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</si>
  <si>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</si>
  <si>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</si>
  <si>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</si>
  <si>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</si>
  <si>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</si>
  <si>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</si>
  <si>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</si>
  <si>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</si>
  <si>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</si>
  <si>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</si>
  <si>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</si>
  <si>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</si>
  <si>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</si>
  <si>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</si>
  <si>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</si>
  <si>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</si>
  <si>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</si>
  <si>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</si>
  <si>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</si>
  <si>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</si>
  <si>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</si>
  <si>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</si>
  <si>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</si>
  <si>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</si>
  <si>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</si>
  <si>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</si>
  <si>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</si>
  <si>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</si>
  <si>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</si>
  <si>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</si>
  <si>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</si>
  <si>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</si>
  <si>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</si>
  <si>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</si>
  <si>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</si>
  <si>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</si>
  <si>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</si>
  <si>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</si>
  <si>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</si>
  <si>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</si>
  <si>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</si>
  <si>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</si>
  <si>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</si>
  <si>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</si>
  <si>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</si>
  <si>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</si>
  <si>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</si>
  <si>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</si>
  <si>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</si>
  <si>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</si>
  <si>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</si>
  <si>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</si>
  <si>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</si>
  <si>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</si>
  <si>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</si>
  <si>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</si>
  <si>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</si>
  <si>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</si>
  <si>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</si>
  <si>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</si>
  <si>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</si>
  <si>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</si>
  <si>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</si>
  <si>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</si>
  <si>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</si>
  <si>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</si>
  <si>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</si>
  <si>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</si>
  <si>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</si>
  <si>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</si>
  <si>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</si>
  <si>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</si>
  <si>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</si>
  <si>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</si>
  <si>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</si>
  <si>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</si>
  <si>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</si>
  <si>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</si>
  <si>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</si>
  <si>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</si>
  <si>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</si>
  <si>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</si>
  <si>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</si>
  <si>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</si>
  <si>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</si>
  <si>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</si>
  <si>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</si>
  <si>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</si>
  <si>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</si>
  <si>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</si>
  <si>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</si>
  <si>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</si>
  <si>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</si>
  <si>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</si>
  <si>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</si>
  <si>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</si>
  <si>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</si>
  <si>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</si>
  <si>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</si>
  <si>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</si>
  <si>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</si>
  <si>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</si>
  <si>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</si>
  <si>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</si>
  <si>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</si>
  <si>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</si>
  <si>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</si>
  <si>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</si>
  <si>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</si>
  <si>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</si>
  <si>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</si>
  <si>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</si>
  <si>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</si>
  <si>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</si>
  <si>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</si>
  <si>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</si>
  <si>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</si>
  <si>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</si>
  <si>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</si>
  <si>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</si>
  <si>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</si>
  <si>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</si>
  <si>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</si>
  <si>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</si>
  <si>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</si>
  <si>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</si>
  <si>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</si>
  <si>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</si>
  <si>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</si>
  <si>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</si>
  <si>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</si>
  <si>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</si>
  <si>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</si>
  <si>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</si>
  <si>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</si>
  <si>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</si>
  <si>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</si>
  <si>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</si>
  <si>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</si>
  <si>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</si>
  <si>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</si>
  <si>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</si>
  <si>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</si>
  <si>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</si>
  <si>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</si>
  <si>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</si>
  <si>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</si>
  <si>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</si>
  <si>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</si>
  <si>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</si>
  <si>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</si>
  <si>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</si>
  <si>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</si>
  <si>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</si>
  <si>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</si>
  <si>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</si>
  <si>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</si>
  <si>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</si>
  <si>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</si>
  <si>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</si>
  <si>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</si>
  <si>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</si>
  <si>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</si>
  <si>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</si>
  <si>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</si>
  <si>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</si>
  <si>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</si>
  <si>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</si>
  <si>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</si>
  <si>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</si>
  <si>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</si>
  <si>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</si>
  <si>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</si>
  <si>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</si>
  <si>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</si>
  <si>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</si>
  <si>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</si>
  <si>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</si>
  <si>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</si>
  <si>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</si>
  <si>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</si>
  <si>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</si>
  <si>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</si>
  <si>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</si>
  <si>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</si>
  <si>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</si>
  <si>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</si>
  <si>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</si>
  <si>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</si>
  <si>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</si>
  <si>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</si>
  <si>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</si>
  <si>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</si>
  <si>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</si>
  <si>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</si>
  <si>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</si>
  <si>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</si>
  <si>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</si>
  <si>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</si>
  <si>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</si>
  <si>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</si>
  <si>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</si>
  <si>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</si>
  <si>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</si>
  <si>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</si>
  <si>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</si>
  <si>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</si>
  <si>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</si>
  <si>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</si>
  <si>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</si>
  <si>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</si>
  <si>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</si>
  <si>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</si>
  <si>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</si>
  <si>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</si>
  <si>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</si>
  <si>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</si>
  <si>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</si>
  <si>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</si>
  <si>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</si>
  <si>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</si>
  <si>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</si>
  <si>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</si>
  <si>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</si>
  <si>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</si>
  <si>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</si>
  <si>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</si>
  <si>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</si>
  <si>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</si>
  <si>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</si>
  <si>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</si>
  <si>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</si>
  <si>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</si>
  <si>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</si>
  <si>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</si>
  <si>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</si>
  <si>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</si>
  <si>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</si>
  <si>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</si>
  <si>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</si>
  <si>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</si>
  <si>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</si>
  <si>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</si>
  <si>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</si>
  <si>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</si>
  <si>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</si>
  <si>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</si>
  <si>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</si>
  <si>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</si>
  <si>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</si>
  <si>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</si>
  <si>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</si>
  <si>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</si>
  <si>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</si>
  <si>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</si>
  <si>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</si>
  <si>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</si>
  <si>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</si>
  <si>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</si>
  <si>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</si>
  <si>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LAS MUJERES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</si>
  <si>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</si>
  <si>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</si>
  <si>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</si>
  <si>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</si>
  <si>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__________________________________</t>
  </si>
  <si>
    <t>Correspondiente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</si>
</sst>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Fill="1" applyBorder="1" applyProtection="1"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" fontId="2" fillId="0" borderId="0" xfId="12" applyNumberFormat="1" applyFont="1"/>
    <xf numFmtId="3" fontId="12" fillId="0" borderId="0" xfId="9" applyNumberFormat="1" applyFont="1"/>
    <xf numFmtId="3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9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3" fillId="0" borderId="1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4" fontId="8" fillId="0" borderId="0" xfId="10" applyNumberFormat="1" applyFont="1"/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3" fillId="0" borderId="9" xfId="13" applyNumberFormat="1" applyFont="1" applyBorder="1" applyAlignment="1">
      <alignment horizontal="right" vertical="center"/>
    </xf>
    <xf numFmtId="43" fontId="13" fillId="0" borderId="0" xfId="14" applyFont="1"/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8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34" t="s">
        <v>651</v>
      </c>
      <c r="B1" s="135"/>
      <c r="C1" s="136" t="s">
        <v>0</v>
      </c>
      <c r="D1" s="137">
        <v>2022</v>
      </c>
    </row>
    <row r="2" spans="1:4" x14ac:dyDescent="0.2">
      <c r="A2" s="138" t="s">
        <v>1</v>
      </c>
      <c r="B2" s="130"/>
      <c r="C2" s="139" t="s">
        <v>2</v>
      </c>
      <c r="D2" s="140" t="s">
        <v>3</v>
      </c>
    </row>
    <row r="3" spans="1:4" x14ac:dyDescent="0.2">
      <c r="A3" s="138" t="s">
        <v>657</v>
      </c>
      <c r="B3" s="130"/>
      <c r="C3" s="139" t="s">
        <v>4</v>
      </c>
      <c r="D3" s="141">
        <v>4</v>
      </c>
    </row>
    <row r="4" spans="1:4" x14ac:dyDescent="0.2">
      <c r="A4" s="142" t="s">
        <v>5</v>
      </c>
      <c r="B4" s="131"/>
      <c r="C4" s="131"/>
      <c r="D4" s="143"/>
    </row>
    <row r="5" spans="1:4" ht="15" customHeight="1" x14ac:dyDescent="0.2">
      <c r="A5" s="132" t="s">
        <v>6</v>
      </c>
      <c r="B5" s="133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65" t="s">
        <v>64</v>
      </c>
      <c r="B43" s="165"/>
      <c r="C43" s="125"/>
      <c r="D43" s="125"/>
      <c r="E43" s="125"/>
    </row>
    <row r="45" spans="1:5" x14ac:dyDescent="0.2">
      <c r="B45" s="144" t="s">
        <v>652</v>
      </c>
      <c r="D45" s="146"/>
    </row>
    <row r="46" spans="1:5" ht="22.5" x14ac:dyDescent="0.2">
      <c r="B46" s="144" t="s">
        <v>654</v>
      </c>
      <c r="D46" s="146"/>
    </row>
    <row r="47" spans="1:5" x14ac:dyDescent="0.2">
      <c r="B47" s="145" t="s">
        <v>653</v>
      </c>
    </row>
    <row r="48" spans="1:5" ht="22.5" x14ac:dyDescent="0.2">
      <c r="B48" s="147" t="s">
        <v>655</v>
      </c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8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70" t="str">
        <f>ESF!A1</f>
        <v>INSTITUTO MUNICIPAL DE LAS MUJERES</v>
      </c>
      <c r="B1" s="171"/>
      <c r="C1" s="172"/>
    </row>
    <row r="2" spans="1:3" s="54" customFormat="1" ht="18" customHeight="1" x14ac:dyDescent="0.25">
      <c r="A2" s="173" t="s">
        <v>523</v>
      </c>
      <c r="B2" s="174"/>
      <c r="C2" s="175"/>
    </row>
    <row r="3" spans="1:3" s="54" customFormat="1" ht="18" customHeight="1" x14ac:dyDescent="0.25">
      <c r="A3" s="173" t="str">
        <f>ESF!A3</f>
        <v>Correspondiente del 01 de enero al 31 de diciembre de 2022</v>
      </c>
      <c r="B3" s="174"/>
      <c r="C3" s="175"/>
    </row>
    <row r="4" spans="1:3" s="56" customFormat="1" x14ac:dyDescent="0.2">
      <c r="A4" s="176" t="s">
        <v>524</v>
      </c>
      <c r="B4" s="177"/>
      <c r="C4" s="178"/>
    </row>
    <row r="5" spans="1:3" x14ac:dyDescent="0.2">
      <c r="A5" s="71" t="s">
        <v>525</v>
      </c>
      <c r="B5" s="71"/>
      <c r="C5" s="156">
        <v>26615769.052817233</v>
      </c>
    </row>
    <row r="6" spans="1:3" x14ac:dyDescent="0.2">
      <c r="A6" s="72"/>
      <c r="B6" s="73"/>
      <c r="C6" s="150"/>
    </row>
    <row r="7" spans="1:3" x14ac:dyDescent="0.2">
      <c r="A7" s="79" t="s">
        <v>526</v>
      </c>
      <c r="B7" s="79"/>
      <c r="C7" s="151">
        <f>SUM(C8:C13)</f>
        <v>0</v>
      </c>
    </row>
    <row r="8" spans="1:3" x14ac:dyDescent="0.2">
      <c r="A8" s="85" t="s">
        <v>527</v>
      </c>
      <c r="B8" s="84" t="s">
        <v>313</v>
      </c>
      <c r="C8" s="152">
        <v>0</v>
      </c>
    </row>
    <row r="9" spans="1:3" x14ac:dyDescent="0.2">
      <c r="A9" s="74" t="s">
        <v>528</v>
      </c>
      <c r="B9" s="75" t="s">
        <v>529</v>
      </c>
      <c r="C9" s="152">
        <v>0</v>
      </c>
    </row>
    <row r="10" spans="1:3" x14ac:dyDescent="0.2">
      <c r="A10" s="74" t="s">
        <v>530</v>
      </c>
      <c r="B10" s="75" t="s">
        <v>322</v>
      </c>
      <c r="C10" s="152">
        <v>0</v>
      </c>
    </row>
    <row r="11" spans="1:3" x14ac:dyDescent="0.2">
      <c r="A11" s="74" t="s">
        <v>531</v>
      </c>
      <c r="B11" s="75" t="s">
        <v>323</v>
      </c>
      <c r="C11" s="152">
        <v>0</v>
      </c>
    </row>
    <row r="12" spans="1:3" x14ac:dyDescent="0.2">
      <c r="A12" s="74" t="s">
        <v>532</v>
      </c>
      <c r="B12" s="75" t="s">
        <v>324</v>
      </c>
      <c r="C12" s="152">
        <v>0</v>
      </c>
    </row>
    <row r="13" spans="1:3" x14ac:dyDescent="0.2">
      <c r="A13" s="76" t="s">
        <v>533</v>
      </c>
      <c r="B13" s="77" t="s">
        <v>534</v>
      </c>
      <c r="C13" s="152">
        <v>0</v>
      </c>
    </row>
    <row r="14" spans="1:3" x14ac:dyDescent="0.2">
      <c r="A14" s="72"/>
      <c r="B14" s="78"/>
      <c r="C14" s="153"/>
    </row>
    <row r="15" spans="1:3" x14ac:dyDescent="0.2">
      <c r="A15" s="79" t="s">
        <v>535</v>
      </c>
      <c r="B15" s="73"/>
      <c r="C15" s="151">
        <f>SUM(C16:C18)</f>
        <v>0</v>
      </c>
    </row>
    <row r="16" spans="1:3" x14ac:dyDescent="0.2">
      <c r="A16" s="80">
        <v>3.1</v>
      </c>
      <c r="B16" s="75" t="s">
        <v>536</v>
      </c>
      <c r="C16" s="152">
        <v>0</v>
      </c>
    </row>
    <row r="17" spans="1:3" x14ac:dyDescent="0.2">
      <c r="A17" s="81">
        <v>3.2</v>
      </c>
      <c r="B17" s="75" t="s">
        <v>537</v>
      </c>
      <c r="C17" s="152">
        <v>0</v>
      </c>
    </row>
    <row r="18" spans="1:3" x14ac:dyDescent="0.2">
      <c r="A18" s="81">
        <v>3.3</v>
      </c>
      <c r="B18" s="77" t="s">
        <v>538</v>
      </c>
      <c r="C18" s="154">
        <v>0</v>
      </c>
    </row>
    <row r="19" spans="1:3" x14ac:dyDescent="0.2">
      <c r="A19" s="72"/>
      <c r="B19" s="82"/>
      <c r="C19" s="155"/>
    </row>
    <row r="20" spans="1:3" x14ac:dyDescent="0.2">
      <c r="A20" s="83" t="s">
        <v>539</v>
      </c>
      <c r="B20" s="83"/>
      <c r="C20" s="156">
        <f>C5+C7-C15</f>
        <v>26615769.052817233</v>
      </c>
    </row>
    <row r="22" spans="1:3" x14ac:dyDescent="0.2">
      <c r="B22" s="38" t="s">
        <v>64</v>
      </c>
    </row>
    <row r="24" spans="1:3" x14ac:dyDescent="0.2">
      <c r="B24" s="145" t="s">
        <v>656</v>
      </c>
    </row>
    <row r="25" spans="1:3" ht="22.5" x14ac:dyDescent="0.2">
      <c r="B25" s="144" t="s">
        <v>654</v>
      </c>
    </row>
    <row r="26" spans="1:3" x14ac:dyDescent="0.2">
      <c r="B26" s="38"/>
    </row>
    <row r="27" spans="1:3" x14ac:dyDescent="0.2">
      <c r="B27" s="145" t="s">
        <v>656</v>
      </c>
    </row>
    <row r="28" spans="1:3" ht="22.5" x14ac:dyDescent="0.2">
      <c r="B28" s="147" t="s">
        <v>655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47"/>
  <sheetViews>
    <sheetView showGridLines="0" workbookViewId="0">
      <selection activeCell="C9" sqref="C9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9" t="str">
        <f>ESF!A1</f>
        <v>INSTITUTO MUNICIPAL DE LAS MUJERES</v>
      </c>
      <c r="B1" s="180"/>
      <c r="C1" s="181"/>
    </row>
    <row r="2" spans="1:3" s="57" customFormat="1" ht="18.95" customHeight="1" x14ac:dyDescent="0.25">
      <c r="A2" s="182" t="s">
        <v>540</v>
      </c>
      <c r="B2" s="183"/>
      <c r="C2" s="184"/>
    </row>
    <row r="3" spans="1:3" s="57" customFormat="1" ht="18.95" customHeight="1" x14ac:dyDescent="0.25">
      <c r="A3" s="182" t="str">
        <f>ESF!A3</f>
        <v>Correspondiente del 01 de enero al 31 de diciembre de 2022</v>
      </c>
      <c r="B3" s="183"/>
      <c r="C3" s="184"/>
    </row>
    <row r="4" spans="1:3" x14ac:dyDescent="0.2">
      <c r="A4" s="176" t="s">
        <v>524</v>
      </c>
      <c r="B4" s="177"/>
      <c r="C4" s="178"/>
    </row>
    <row r="5" spans="1:3" x14ac:dyDescent="0.2">
      <c r="A5" s="91" t="s">
        <v>541</v>
      </c>
      <c r="B5" s="71"/>
      <c r="C5" s="158">
        <v>19053867.200000007</v>
      </c>
    </row>
    <row r="6" spans="1:3" x14ac:dyDescent="0.2">
      <c r="A6" s="87"/>
      <c r="B6" s="73"/>
      <c r="C6" s="150"/>
    </row>
    <row r="7" spans="1:3" x14ac:dyDescent="0.2">
      <c r="A7" s="79" t="s">
        <v>542</v>
      </c>
      <c r="B7" s="88"/>
      <c r="C7" s="151">
        <f>SUM(C8:C28)</f>
        <v>457696.39</v>
      </c>
    </row>
    <row r="8" spans="1:3" x14ac:dyDescent="0.2">
      <c r="A8" s="92">
        <v>2.1</v>
      </c>
      <c r="B8" s="93" t="s">
        <v>344</v>
      </c>
      <c r="C8" s="159">
        <v>0</v>
      </c>
    </row>
    <row r="9" spans="1:3" x14ac:dyDescent="0.2">
      <c r="A9" s="92">
        <v>2.2000000000000002</v>
      </c>
      <c r="B9" s="93" t="s">
        <v>341</v>
      </c>
      <c r="C9" s="159">
        <v>0</v>
      </c>
    </row>
    <row r="10" spans="1:3" x14ac:dyDescent="0.2">
      <c r="A10" s="97">
        <v>2.2999999999999998</v>
      </c>
      <c r="B10" s="86" t="s">
        <v>130</v>
      </c>
      <c r="C10" s="159">
        <v>226971.51999999999</v>
      </c>
    </row>
    <row r="11" spans="1:3" x14ac:dyDescent="0.2">
      <c r="A11" s="97">
        <v>2.4</v>
      </c>
      <c r="B11" s="86" t="s">
        <v>131</v>
      </c>
      <c r="C11" s="159">
        <v>0</v>
      </c>
    </row>
    <row r="12" spans="1:3" x14ac:dyDescent="0.2">
      <c r="A12" s="97">
        <v>2.5</v>
      </c>
      <c r="B12" s="86" t="s">
        <v>132</v>
      </c>
      <c r="C12" s="159">
        <v>0</v>
      </c>
    </row>
    <row r="13" spans="1:3" x14ac:dyDescent="0.2">
      <c r="A13" s="97">
        <v>2.6</v>
      </c>
      <c r="B13" s="86" t="s">
        <v>133</v>
      </c>
      <c r="C13" s="159">
        <v>0</v>
      </c>
    </row>
    <row r="14" spans="1:3" x14ac:dyDescent="0.2">
      <c r="A14" s="97">
        <v>2.7</v>
      </c>
      <c r="B14" s="86" t="s">
        <v>134</v>
      </c>
      <c r="C14" s="159">
        <v>29242.43</v>
      </c>
    </row>
    <row r="15" spans="1:3" x14ac:dyDescent="0.2">
      <c r="A15" s="97">
        <v>2.8</v>
      </c>
      <c r="B15" s="86" t="s">
        <v>135</v>
      </c>
      <c r="C15" s="159">
        <v>150022.43</v>
      </c>
    </row>
    <row r="16" spans="1:3" x14ac:dyDescent="0.2">
      <c r="A16" s="97">
        <v>2.9</v>
      </c>
      <c r="B16" s="86" t="s">
        <v>137</v>
      </c>
      <c r="C16" s="159">
        <v>0</v>
      </c>
    </row>
    <row r="17" spans="1:3" x14ac:dyDescent="0.2">
      <c r="A17" s="97" t="s">
        <v>543</v>
      </c>
      <c r="B17" s="86" t="s">
        <v>544</v>
      </c>
      <c r="C17" s="159">
        <v>0</v>
      </c>
    </row>
    <row r="18" spans="1:3" x14ac:dyDescent="0.2">
      <c r="A18" s="97" t="s">
        <v>545</v>
      </c>
      <c r="B18" s="86" t="s">
        <v>141</v>
      </c>
      <c r="C18" s="159">
        <v>51460.01</v>
      </c>
    </row>
    <row r="19" spans="1:3" x14ac:dyDescent="0.2">
      <c r="A19" s="97" t="s">
        <v>546</v>
      </c>
      <c r="B19" s="86" t="s">
        <v>547</v>
      </c>
      <c r="C19" s="159">
        <v>0</v>
      </c>
    </row>
    <row r="20" spans="1:3" x14ac:dyDescent="0.2">
      <c r="A20" s="97" t="s">
        <v>548</v>
      </c>
      <c r="B20" s="86" t="s">
        <v>549</v>
      </c>
      <c r="C20" s="159">
        <v>0</v>
      </c>
    </row>
    <row r="21" spans="1:3" x14ac:dyDescent="0.2">
      <c r="A21" s="97" t="s">
        <v>550</v>
      </c>
      <c r="B21" s="86" t="s">
        <v>551</v>
      </c>
      <c r="C21" s="159">
        <v>0</v>
      </c>
    </row>
    <row r="22" spans="1:3" x14ac:dyDescent="0.2">
      <c r="A22" s="97" t="s">
        <v>552</v>
      </c>
      <c r="B22" s="86" t="s">
        <v>553</v>
      </c>
      <c r="C22" s="159">
        <v>0</v>
      </c>
    </row>
    <row r="23" spans="1:3" x14ac:dyDescent="0.2">
      <c r="A23" s="97" t="s">
        <v>554</v>
      </c>
      <c r="B23" s="86" t="s">
        <v>555</v>
      </c>
      <c r="C23" s="159">
        <v>0</v>
      </c>
    </row>
    <row r="24" spans="1:3" x14ac:dyDescent="0.2">
      <c r="A24" s="97" t="s">
        <v>556</v>
      </c>
      <c r="B24" s="86" t="s">
        <v>557</v>
      </c>
      <c r="C24" s="159">
        <v>0</v>
      </c>
    </row>
    <row r="25" spans="1:3" x14ac:dyDescent="0.2">
      <c r="A25" s="97" t="s">
        <v>558</v>
      </c>
      <c r="B25" s="86" t="s">
        <v>559</v>
      </c>
      <c r="C25" s="159">
        <v>0</v>
      </c>
    </row>
    <row r="26" spans="1:3" x14ac:dyDescent="0.2">
      <c r="A26" s="97" t="s">
        <v>560</v>
      </c>
      <c r="B26" s="86" t="s">
        <v>561</v>
      </c>
      <c r="C26" s="159">
        <v>0</v>
      </c>
    </row>
    <row r="27" spans="1:3" x14ac:dyDescent="0.2">
      <c r="A27" s="97" t="s">
        <v>562</v>
      </c>
      <c r="B27" s="86" t="s">
        <v>563</v>
      </c>
      <c r="C27" s="159">
        <v>0</v>
      </c>
    </row>
    <row r="28" spans="1:3" x14ac:dyDescent="0.2">
      <c r="A28" s="97" t="s">
        <v>564</v>
      </c>
      <c r="B28" s="93" t="s">
        <v>565</v>
      </c>
      <c r="C28" s="159">
        <v>0</v>
      </c>
    </row>
    <row r="29" spans="1:3" x14ac:dyDescent="0.2">
      <c r="A29" s="98"/>
      <c r="B29" s="94"/>
      <c r="C29" s="160"/>
    </row>
    <row r="30" spans="1:3" x14ac:dyDescent="0.2">
      <c r="A30" s="95" t="s">
        <v>566</v>
      </c>
      <c r="B30" s="96"/>
      <c r="C30" s="161">
        <f>SUM(C31:C37)</f>
        <v>897772.45</v>
      </c>
    </row>
    <row r="31" spans="1:3" x14ac:dyDescent="0.2">
      <c r="A31" s="97" t="s">
        <v>567</v>
      </c>
      <c r="B31" s="86" t="s">
        <v>414</v>
      </c>
      <c r="C31" s="159">
        <v>897377.01</v>
      </c>
    </row>
    <row r="32" spans="1:3" x14ac:dyDescent="0.2">
      <c r="A32" s="97" t="s">
        <v>568</v>
      </c>
      <c r="B32" s="86" t="s">
        <v>423</v>
      </c>
      <c r="C32" s="159">
        <v>0</v>
      </c>
    </row>
    <row r="33" spans="1:4" x14ac:dyDescent="0.2">
      <c r="A33" s="97" t="s">
        <v>569</v>
      </c>
      <c r="B33" s="86" t="s">
        <v>426</v>
      </c>
      <c r="C33" s="159">
        <v>0</v>
      </c>
    </row>
    <row r="34" spans="1:4" x14ac:dyDescent="0.2">
      <c r="A34" s="97" t="s">
        <v>570</v>
      </c>
      <c r="B34" s="86" t="s">
        <v>571</v>
      </c>
      <c r="C34" s="159">
        <v>0</v>
      </c>
    </row>
    <row r="35" spans="1:4" x14ac:dyDescent="0.2">
      <c r="A35" s="97" t="s">
        <v>572</v>
      </c>
      <c r="B35" s="86" t="s">
        <v>573</v>
      </c>
      <c r="C35" s="159">
        <v>0</v>
      </c>
    </row>
    <row r="36" spans="1:4" x14ac:dyDescent="0.2">
      <c r="A36" s="97" t="s">
        <v>574</v>
      </c>
      <c r="B36" s="86" t="s">
        <v>434</v>
      </c>
      <c r="C36" s="159">
        <v>0</v>
      </c>
    </row>
    <row r="37" spans="1:4" x14ac:dyDescent="0.2">
      <c r="A37" s="97" t="s">
        <v>575</v>
      </c>
      <c r="B37" s="93" t="s">
        <v>576</v>
      </c>
      <c r="C37" s="159">
        <v>395.44</v>
      </c>
    </row>
    <row r="38" spans="1:4" x14ac:dyDescent="0.2">
      <c r="A38" s="87"/>
      <c r="B38" s="89"/>
      <c r="C38" s="162"/>
    </row>
    <row r="39" spans="1:4" x14ac:dyDescent="0.2">
      <c r="A39" s="90" t="s">
        <v>577</v>
      </c>
      <c r="B39" s="71"/>
      <c r="C39" s="156">
        <f>C5-C7+C30</f>
        <v>19493943.260000005</v>
      </c>
    </row>
    <row r="40" spans="1:4" x14ac:dyDescent="0.2">
      <c r="C40" s="157"/>
      <c r="D40" s="157"/>
    </row>
    <row r="41" spans="1:4" x14ac:dyDescent="0.2">
      <c r="B41" s="38" t="s">
        <v>64</v>
      </c>
    </row>
    <row r="43" spans="1:4" x14ac:dyDescent="0.2">
      <c r="B43" s="145" t="s">
        <v>656</v>
      </c>
    </row>
    <row r="44" spans="1:4" ht="22.5" x14ac:dyDescent="0.2">
      <c r="B44" s="144" t="s">
        <v>654</v>
      </c>
    </row>
    <row r="45" spans="1:4" x14ac:dyDescent="0.2">
      <c r="B45" s="38"/>
    </row>
    <row r="46" spans="1:4" x14ac:dyDescent="0.2">
      <c r="B46" s="145" t="s">
        <v>656</v>
      </c>
    </row>
    <row r="47" spans="1:4" ht="22.5" x14ac:dyDescent="0.2">
      <c r="B47" s="147" t="s">
        <v>655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6"/>
  <sheetViews>
    <sheetView tabSelected="1" topLeftCell="C39" workbookViewId="0">
      <selection sqref="A1:J57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9" t="str">
        <f>'Notas a los Edos Financieros'!A1</f>
        <v>INSTITUTO MUNICIPAL DE LAS MUJERES</v>
      </c>
      <c r="B1" s="185"/>
      <c r="C1" s="185"/>
      <c r="D1" s="185"/>
      <c r="E1" s="185"/>
      <c r="F1" s="185"/>
      <c r="G1" s="45" t="s">
        <v>0</v>
      </c>
      <c r="H1" s="46">
        <f>'Notas a los Edos Financieros'!D1</f>
        <v>2022</v>
      </c>
    </row>
    <row r="2" spans="1:10" ht="18.95" customHeight="1" x14ac:dyDescent="0.2">
      <c r="A2" s="169" t="s">
        <v>578</v>
      </c>
      <c r="B2" s="185"/>
      <c r="C2" s="185"/>
      <c r="D2" s="185"/>
      <c r="E2" s="185"/>
      <c r="F2" s="185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9" t="str">
        <f>'Notas a los Edos Financieros'!A3</f>
        <v>Correspondiente del 01 de enero al 31 de diciembre de 2022</v>
      </c>
      <c r="B3" s="185"/>
      <c r="C3" s="185"/>
      <c r="D3" s="185"/>
      <c r="E3" s="185"/>
      <c r="F3" s="185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12" t="s">
        <v>68</v>
      </c>
      <c r="B7" s="112" t="s">
        <v>579</v>
      </c>
      <c r="C7" s="111" t="s">
        <v>580</v>
      </c>
      <c r="D7" s="111" t="s">
        <v>581</v>
      </c>
      <c r="E7" s="111" t="s">
        <v>582</v>
      </c>
      <c r="F7" s="111" t="s">
        <v>583</v>
      </c>
      <c r="G7" s="111" t="s">
        <v>584</v>
      </c>
      <c r="H7" s="111" t="s">
        <v>585</v>
      </c>
      <c r="I7" s="111" t="s">
        <v>586</v>
      </c>
      <c r="J7" s="111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52">
        <v>13609443</v>
      </c>
      <c r="E36" s="52">
        <v>0</v>
      </c>
      <c r="F36" s="52">
        <f>+C36+D36-E36</f>
        <v>13609443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26615769.050000001</v>
      </c>
      <c r="E37" s="52">
        <v>26615768.52</v>
      </c>
      <c r="F37" s="52">
        <f t="shared" ref="F37:F39" si="0">+C37+E37-D37</f>
        <v>-0.5300000011920929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13006325.52</v>
      </c>
      <c r="E38" s="52">
        <v>0</v>
      </c>
      <c r="F38" s="52">
        <f>+C38+D38-E38</f>
        <v>13006325.52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26615769.050000001</v>
      </c>
      <c r="E39" s="52">
        <v>26615769.050000001</v>
      </c>
      <c r="F39" s="52">
        <f t="shared" si="0"/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>
        <v>0</v>
      </c>
      <c r="E40" s="52">
        <v>26615769.050000001</v>
      </c>
      <c r="F40" s="52">
        <f>+C40+E40-D40</f>
        <v>26615769.050000001</v>
      </c>
    </row>
    <row r="41" spans="1:6" x14ac:dyDescent="0.2">
      <c r="A41" s="47">
        <v>8210</v>
      </c>
      <c r="B41" s="47" t="s">
        <v>620</v>
      </c>
      <c r="C41" s="52">
        <v>0</v>
      </c>
      <c r="D41" s="52">
        <v>0</v>
      </c>
      <c r="E41" s="52">
        <v>13609443</v>
      </c>
      <c r="F41" s="52">
        <f>+C41+E41-D41</f>
        <v>13609443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27978858.800000001</v>
      </c>
      <c r="E42" s="52">
        <v>22059550.539999999</v>
      </c>
      <c r="F42" s="52">
        <f t="shared" ref="F42" si="1">+C42+D42-E42</f>
        <v>5919308.2600000016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0</v>
      </c>
      <c r="E43" s="52">
        <v>13006325.52</v>
      </c>
      <c r="F43" s="52">
        <f>+C43+E43-D43</f>
        <v>13006325.52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20696460.260000002</v>
      </c>
      <c r="E44" s="52">
        <v>19054262.399999999</v>
      </c>
      <c r="F44" s="52">
        <f>+C44+D44-E44</f>
        <v>1642197.8600000031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19054262.399999999</v>
      </c>
      <c r="E45" s="52">
        <v>19053867.199999999</v>
      </c>
      <c r="F45" s="52">
        <f t="shared" ref="F45:F47" si="2">+C45+D45-E45</f>
        <v>395.19999999925494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19053867.199999999</v>
      </c>
      <c r="E46" s="52">
        <v>17345025.75</v>
      </c>
      <c r="F46" s="52">
        <f t="shared" si="2"/>
        <v>1708841.4499999993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17345025.75</v>
      </c>
      <c r="E47" s="52">
        <v>0</v>
      </c>
      <c r="F47" s="52">
        <f t="shared" si="2"/>
        <v>17345025.75</v>
      </c>
    </row>
    <row r="48" spans="1:6" x14ac:dyDescent="0.2">
      <c r="A48" s="116"/>
    </row>
    <row r="49" spans="1:2" x14ac:dyDescent="0.2">
      <c r="A49" s="116"/>
      <c r="B49" s="38" t="s">
        <v>64</v>
      </c>
    </row>
    <row r="50" spans="1:2" x14ac:dyDescent="0.2">
      <c r="B50" s="55"/>
    </row>
    <row r="51" spans="1:2" x14ac:dyDescent="0.2">
      <c r="B51" s="145" t="s">
        <v>656</v>
      </c>
    </row>
    <row r="52" spans="1:2" ht="22.5" x14ac:dyDescent="0.2">
      <c r="B52" s="144" t="s">
        <v>654</v>
      </c>
    </row>
    <row r="53" spans="1:2" x14ac:dyDescent="0.2">
      <c r="B53" s="38"/>
    </row>
    <row r="54" spans="1:2" x14ac:dyDescent="0.2">
      <c r="B54" s="145" t="s">
        <v>656</v>
      </c>
    </row>
    <row r="55" spans="1:2" ht="22.5" x14ac:dyDescent="0.2">
      <c r="B55" s="147" t="s">
        <v>655</v>
      </c>
    </row>
    <row r="56" spans="1:2" x14ac:dyDescent="0.2">
      <c r="B56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90" orientation="portrait" r:id="rId1"/>
  <ignoredErrors>
    <ignoredError sqref="F36:F4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07" t="s">
        <v>205</v>
      </c>
      <c r="C1" s="108"/>
      <c r="D1" s="108"/>
      <c r="E1" s="109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6" t="s">
        <v>629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03" t="s">
        <v>631</v>
      </c>
      <c r="B10" s="187" t="s">
        <v>632</v>
      </c>
      <c r="C10" s="187"/>
      <c r="D10" s="187"/>
      <c r="E10" s="187"/>
    </row>
    <row r="11" spans="1:8" s="6" customFormat="1" ht="12.95" customHeight="1" x14ac:dyDescent="0.2">
      <c r="A11" s="104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04" t="s">
        <v>635</v>
      </c>
      <c r="B12" s="187" t="s">
        <v>636</v>
      </c>
      <c r="C12" s="187"/>
      <c r="D12" s="187"/>
      <c r="E12" s="187"/>
    </row>
    <row r="13" spans="1:8" s="6" customFormat="1" ht="26.1" customHeight="1" x14ac:dyDescent="0.2">
      <c r="A13" s="104" t="s">
        <v>637</v>
      </c>
      <c r="B13" s="187" t="s">
        <v>638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3" t="s">
        <v>639</v>
      </c>
      <c r="B15" s="9" t="s">
        <v>640</v>
      </c>
    </row>
    <row r="16" spans="1:8" s="6" customFormat="1" ht="12.95" customHeight="1" x14ac:dyDescent="0.2">
      <c r="A16" s="104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05" t="s">
        <v>642</v>
      </c>
    </row>
    <row r="20" spans="1:4" s="6" customFormat="1" ht="12.95" customHeight="1" x14ac:dyDescent="0.2">
      <c r="A20" s="105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3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9"/>
  <sheetViews>
    <sheetView topLeftCell="A116" zoomScale="80" zoomScaleNormal="80" workbookViewId="0">
      <selection activeCell="D153" sqref="D15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6" t="str">
        <f>'Notas a los Edos Financieros'!A1</f>
        <v>INSTITUTO MUNICIPAL DE LAS MUJERES</v>
      </c>
      <c r="B1" s="167"/>
      <c r="C1" s="167"/>
      <c r="D1" s="167"/>
      <c r="E1" s="167"/>
      <c r="F1" s="167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6" t="s">
        <v>65</v>
      </c>
      <c r="B2" s="167"/>
      <c r="C2" s="167"/>
      <c r="D2" s="167"/>
      <c r="E2" s="167"/>
      <c r="F2" s="167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6" t="str">
        <f>'Notas a los Edos Financieros'!A3</f>
        <v>Correspondiente del 01 de enero al 31 de diciembre de 2022</v>
      </c>
      <c r="B3" s="167"/>
      <c r="C3" s="167"/>
      <c r="D3" s="167"/>
      <c r="E3" s="167"/>
      <c r="F3" s="167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-0.28000000000000003</v>
      </c>
      <c r="D15" s="42">
        <v>-0.28000000000000003</v>
      </c>
      <c r="E15" s="42">
        <v>-0.28000000000000003</v>
      </c>
      <c r="F15" s="42">
        <v>-0.28000000000000003</v>
      </c>
      <c r="G15" s="42">
        <v>-0.28000000000000003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22">
        <v>1126</v>
      </c>
      <c r="B22" s="123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2">
        <v>1129</v>
      </c>
      <c r="B23" s="123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1759.94</v>
      </c>
      <c r="D24" s="42">
        <v>1759.94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+SUM(C55:C61)</f>
        <v>24764626.140000001</v>
      </c>
      <c r="D54" s="42">
        <f t="shared" ref="D54:E54" si="0">+SUM(D55:D61)</f>
        <v>666635.04</v>
      </c>
      <c r="E54" s="42">
        <f t="shared" si="0"/>
        <v>5001191.8600000003</v>
      </c>
    </row>
    <row r="55" spans="1:8" x14ac:dyDescent="0.2">
      <c r="A55" s="40">
        <v>1231</v>
      </c>
      <c r="B55" s="38" t="s">
        <v>122</v>
      </c>
      <c r="C55" s="42">
        <v>4563565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20201061.140000001</v>
      </c>
      <c r="D57" s="42">
        <v>666635.04</v>
      </c>
      <c r="E57" s="42">
        <v>5001191.8600000003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+SUM(C63:C70)</f>
        <v>4316227.3899999997</v>
      </c>
      <c r="D62" s="42">
        <f t="shared" ref="D62:E62" si="1">+SUM(D63:D70)</f>
        <v>229708.77</v>
      </c>
      <c r="E62" s="42">
        <f t="shared" si="1"/>
        <v>3237716.400020835</v>
      </c>
    </row>
    <row r="63" spans="1:8" x14ac:dyDescent="0.2">
      <c r="A63" s="40">
        <v>1241</v>
      </c>
      <c r="B63" s="38" t="s">
        <v>130</v>
      </c>
      <c r="C63" s="42">
        <v>2921350.26</v>
      </c>
      <c r="D63" s="42">
        <v>217757.77</v>
      </c>
      <c r="E63" s="42">
        <v>2010153.1283541683</v>
      </c>
      <c r="F63" s="42"/>
    </row>
    <row r="64" spans="1:8" x14ac:dyDescent="0.2">
      <c r="A64" s="40">
        <v>1242</v>
      </c>
      <c r="B64" s="38" t="s">
        <v>131</v>
      </c>
      <c r="C64" s="42">
        <v>751218.27</v>
      </c>
      <c r="D64" s="42">
        <v>0</v>
      </c>
      <c r="E64" s="42">
        <v>751218.27166666661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464394</v>
      </c>
      <c r="D66" s="42">
        <v>0</v>
      </c>
      <c r="E66" s="42">
        <v>464393.99999999994</v>
      </c>
    </row>
    <row r="67" spans="1:8" x14ac:dyDescent="0.2">
      <c r="A67" s="40">
        <v>1245</v>
      </c>
      <c r="B67" s="38" t="s">
        <v>134</v>
      </c>
      <c r="C67" s="42">
        <v>29242.43</v>
      </c>
      <c r="D67" s="42">
        <v>1949.5</v>
      </c>
      <c r="E67" s="42">
        <v>1949.5</v>
      </c>
    </row>
    <row r="68" spans="1:8" x14ac:dyDescent="0.2">
      <c r="A68" s="40">
        <v>1246</v>
      </c>
      <c r="B68" s="38" t="s">
        <v>135</v>
      </c>
      <c r="C68" s="42">
        <v>150022.43</v>
      </c>
      <c r="D68" s="42">
        <v>10001.5</v>
      </c>
      <c r="E68" s="42">
        <v>10001.5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28570.799999999999</v>
      </c>
      <c r="D74" s="42">
        <f>+D75</f>
        <v>1033.21</v>
      </c>
      <c r="E74" s="42">
        <f>+E75</f>
        <v>28570.799999999999</v>
      </c>
    </row>
    <row r="75" spans="1:8" x14ac:dyDescent="0.2">
      <c r="A75" s="40">
        <v>1251</v>
      </c>
      <c r="B75" s="38" t="s">
        <v>142</v>
      </c>
      <c r="C75" s="42">
        <v>28570.799999999999</v>
      </c>
      <c r="D75" s="42">
        <v>1033.21</v>
      </c>
      <c r="E75" s="42">
        <v>28570.799999999999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+SUM(C104:C116)</f>
        <v>1805293.33</v>
      </c>
      <c r="D103" s="42">
        <f t="shared" ref="D103:G103" si="2">+SUM(D104:D116)</f>
        <v>1805293.33</v>
      </c>
      <c r="E103" s="42">
        <f t="shared" si="2"/>
        <v>0</v>
      </c>
      <c r="F103" s="42">
        <f t="shared" si="2"/>
        <v>0</v>
      </c>
      <c r="G103" s="42">
        <f t="shared" si="2"/>
        <v>0</v>
      </c>
    </row>
    <row r="104" spans="1:8" x14ac:dyDescent="0.2">
      <c r="A104" s="40">
        <v>2111</v>
      </c>
      <c r="B104" s="38" t="s">
        <v>168</v>
      </c>
      <c r="C104" s="42">
        <v>9233.94</v>
      </c>
      <c r="D104" s="42">
        <f>+C104</f>
        <v>9233.94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978950.41</v>
      </c>
      <c r="D105" s="42">
        <f>+C105</f>
        <v>978950.41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817108.98</v>
      </c>
      <c r="D110" s="42">
        <f>+C110</f>
        <v>817108.98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47" spans="2:4" x14ac:dyDescent="0.2">
      <c r="B147" s="14"/>
    </row>
    <row r="148" spans="2:4" x14ac:dyDescent="0.2">
      <c r="B148" s="144" t="s">
        <v>652</v>
      </c>
      <c r="D148" s="145" t="s">
        <v>653</v>
      </c>
    </row>
    <row r="149" spans="2:4" ht="45" x14ac:dyDescent="0.2">
      <c r="B149" s="144" t="s">
        <v>654</v>
      </c>
      <c r="D149" s="147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3" sqref="B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01"/>
      <c r="B3" s="12"/>
    </row>
    <row r="4" spans="1:2" ht="15" customHeight="1" x14ac:dyDescent="0.2">
      <c r="A4" s="102" t="s">
        <v>10</v>
      </c>
      <c r="B4" s="27" t="s">
        <v>206</v>
      </c>
    </row>
    <row r="5" spans="1:2" ht="15" customHeight="1" x14ac:dyDescent="0.2">
      <c r="A5" s="100"/>
      <c r="B5" s="27" t="s">
        <v>207</v>
      </c>
    </row>
    <row r="6" spans="1:2" ht="22.5" x14ac:dyDescent="0.2">
      <c r="A6" s="100"/>
      <c r="B6" s="25" t="s">
        <v>208</v>
      </c>
    </row>
    <row r="7" spans="1:2" ht="15" customHeight="1" x14ac:dyDescent="0.2">
      <c r="A7" s="100"/>
      <c r="B7" s="27" t="s">
        <v>209</v>
      </c>
    </row>
    <row r="8" spans="1:2" x14ac:dyDescent="0.2">
      <c r="A8" s="100"/>
    </row>
    <row r="9" spans="1:2" ht="15" customHeight="1" x14ac:dyDescent="0.2">
      <c r="A9" s="102" t="s">
        <v>12</v>
      </c>
      <c r="B9" s="27" t="s">
        <v>210</v>
      </c>
    </row>
    <row r="10" spans="1:2" ht="15" customHeight="1" x14ac:dyDescent="0.2">
      <c r="A10" s="100"/>
      <c r="B10" s="27" t="s">
        <v>211</v>
      </c>
    </row>
    <row r="11" spans="1:2" ht="15" customHeight="1" x14ac:dyDescent="0.2">
      <c r="A11" s="100"/>
      <c r="B11" s="27" t="s">
        <v>212</v>
      </c>
    </row>
    <row r="12" spans="1:2" ht="15" customHeight="1" x14ac:dyDescent="0.2">
      <c r="A12" s="100"/>
      <c r="B12" s="27" t="s">
        <v>213</v>
      </c>
    </row>
    <row r="13" spans="1:2" ht="15" customHeight="1" x14ac:dyDescent="0.2">
      <c r="A13" s="100"/>
      <c r="B13" s="27" t="s">
        <v>214</v>
      </c>
    </row>
    <row r="14" spans="1:2" x14ac:dyDescent="0.2">
      <c r="A14" s="100"/>
    </row>
    <row r="15" spans="1:2" ht="15" customHeight="1" x14ac:dyDescent="0.2">
      <c r="A15" s="102" t="s">
        <v>14</v>
      </c>
      <c r="B15" s="28" t="s">
        <v>215</v>
      </c>
    </row>
    <row r="16" spans="1:2" ht="15" customHeight="1" x14ac:dyDescent="0.2">
      <c r="A16" s="100"/>
      <c r="B16" s="28" t="s">
        <v>216</v>
      </c>
    </row>
    <row r="17" spans="1:2" ht="15" customHeight="1" x14ac:dyDescent="0.2">
      <c r="A17" s="100"/>
      <c r="B17" s="28" t="s">
        <v>217</v>
      </c>
    </row>
    <row r="18" spans="1:2" ht="15" customHeight="1" x14ac:dyDescent="0.2">
      <c r="A18" s="100"/>
      <c r="B18" s="27" t="s">
        <v>218</v>
      </c>
    </row>
    <row r="19" spans="1:2" ht="15" customHeight="1" x14ac:dyDescent="0.2">
      <c r="A19" s="100"/>
      <c r="B19" s="23" t="s">
        <v>219</v>
      </c>
    </row>
    <row r="20" spans="1:2" x14ac:dyDescent="0.2">
      <c r="A20" s="100"/>
    </row>
    <row r="21" spans="1:2" ht="15" customHeight="1" x14ac:dyDescent="0.2">
      <c r="A21" s="102" t="s">
        <v>16</v>
      </c>
      <c r="B21" s="1" t="s">
        <v>220</v>
      </c>
    </row>
    <row r="22" spans="1:2" ht="15" customHeight="1" x14ac:dyDescent="0.2">
      <c r="A22" s="100"/>
      <c r="B22" s="29" t="s">
        <v>221</v>
      </c>
    </row>
    <row r="23" spans="1:2" x14ac:dyDescent="0.2">
      <c r="A23" s="100"/>
    </row>
    <row r="24" spans="1:2" ht="15" customHeight="1" x14ac:dyDescent="0.2">
      <c r="A24" s="102" t="s">
        <v>18</v>
      </c>
      <c r="B24" s="23" t="s">
        <v>222</v>
      </c>
    </row>
    <row r="25" spans="1:2" ht="15" customHeight="1" x14ac:dyDescent="0.2">
      <c r="A25" s="100"/>
      <c r="B25" s="23" t="s">
        <v>223</v>
      </c>
    </row>
    <row r="26" spans="1:2" ht="15" customHeight="1" x14ac:dyDescent="0.2">
      <c r="A26" s="100"/>
      <c r="B26" s="23" t="s">
        <v>224</v>
      </c>
    </row>
    <row r="27" spans="1:2" x14ac:dyDescent="0.2">
      <c r="A27" s="100"/>
    </row>
    <row r="28" spans="1:2" ht="15" customHeight="1" x14ac:dyDescent="0.2">
      <c r="A28" s="102" t="s">
        <v>20</v>
      </c>
      <c r="B28" s="23" t="s">
        <v>225</v>
      </c>
    </row>
    <row r="29" spans="1:2" ht="15" customHeight="1" x14ac:dyDescent="0.2">
      <c r="A29" s="100"/>
      <c r="B29" s="23" t="s">
        <v>226</v>
      </c>
    </row>
    <row r="30" spans="1:2" ht="15" customHeight="1" x14ac:dyDescent="0.2">
      <c r="A30" s="100"/>
      <c r="B30" s="23" t="s">
        <v>227</v>
      </c>
    </row>
    <row r="31" spans="1:2" ht="15" customHeight="1" x14ac:dyDescent="0.2">
      <c r="A31" s="100"/>
      <c r="B31" s="30" t="s">
        <v>228</v>
      </c>
    </row>
    <row r="32" spans="1:2" x14ac:dyDescent="0.2">
      <c r="A32" s="100"/>
    </row>
    <row r="33" spans="1:2" ht="15" customHeight="1" x14ac:dyDescent="0.2">
      <c r="A33" s="102" t="s">
        <v>22</v>
      </c>
      <c r="B33" s="23" t="s">
        <v>229</v>
      </c>
    </row>
    <row r="34" spans="1:2" ht="15" customHeight="1" x14ac:dyDescent="0.2">
      <c r="A34" s="100"/>
      <c r="B34" s="23" t="s">
        <v>230</v>
      </c>
    </row>
    <row r="35" spans="1:2" x14ac:dyDescent="0.2">
      <c r="A35" s="100"/>
    </row>
    <row r="36" spans="1:2" ht="15" customHeight="1" x14ac:dyDescent="0.2">
      <c r="A36" s="102" t="s">
        <v>24</v>
      </c>
      <c r="B36" s="27" t="s">
        <v>231</v>
      </c>
    </row>
    <row r="37" spans="1:2" ht="15" customHeight="1" x14ac:dyDescent="0.2">
      <c r="A37" s="100"/>
      <c r="B37" s="27" t="s">
        <v>232</v>
      </c>
    </row>
    <row r="38" spans="1:2" ht="15" customHeight="1" x14ac:dyDescent="0.2">
      <c r="A38" s="100"/>
      <c r="B38" s="31" t="s">
        <v>233</v>
      </c>
    </row>
    <row r="39" spans="1:2" ht="15" customHeight="1" x14ac:dyDescent="0.2">
      <c r="A39" s="100"/>
      <c r="B39" s="27" t="s">
        <v>234</v>
      </c>
    </row>
    <row r="40" spans="1:2" ht="15" customHeight="1" x14ac:dyDescent="0.2">
      <c r="A40" s="100"/>
      <c r="B40" s="27" t="s">
        <v>235</v>
      </c>
    </row>
    <row r="41" spans="1:2" ht="15" customHeight="1" x14ac:dyDescent="0.2">
      <c r="A41" s="100"/>
      <c r="B41" s="27" t="s">
        <v>236</v>
      </c>
    </row>
    <row r="42" spans="1:2" x14ac:dyDescent="0.2">
      <c r="A42" s="100"/>
    </row>
    <row r="43" spans="1:2" ht="15" customHeight="1" x14ac:dyDescent="0.2">
      <c r="A43" s="102" t="s">
        <v>26</v>
      </c>
      <c r="B43" s="27" t="s">
        <v>237</v>
      </c>
    </row>
    <row r="44" spans="1:2" ht="15" customHeight="1" x14ac:dyDescent="0.2">
      <c r="A44" s="100"/>
      <c r="B44" s="27" t="s">
        <v>238</v>
      </c>
    </row>
    <row r="45" spans="1:2" ht="15" customHeight="1" x14ac:dyDescent="0.2">
      <c r="A45" s="100"/>
      <c r="B45" s="31" t="s">
        <v>239</v>
      </c>
    </row>
    <row r="46" spans="1:2" ht="15" customHeight="1" x14ac:dyDescent="0.2">
      <c r="A46" s="100"/>
      <c r="B46" s="27" t="s">
        <v>240</v>
      </c>
    </row>
    <row r="47" spans="1:2" ht="15" customHeight="1" x14ac:dyDescent="0.2">
      <c r="A47" s="100"/>
      <c r="B47" s="27" t="s">
        <v>241</v>
      </c>
    </row>
    <row r="48" spans="1:2" ht="15" customHeight="1" x14ac:dyDescent="0.2">
      <c r="A48" s="100"/>
      <c r="B48" s="27" t="s">
        <v>242</v>
      </c>
    </row>
    <row r="49" spans="1:2" x14ac:dyDescent="0.2">
      <c r="A49" s="100"/>
    </row>
    <row r="50" spans="1:2" ht="25.5" customHeight="1" x14ac:dyDescent="0.2">
      <c r="A50" s="102" t="s">
        <v>28</v>
      </c>
      <c r="B50" s="25" t="s">
        <v>243</v>
      </c>
    </row>
    <row r="51" spans="1:2" x14ac:dyDescent="0.2">
      <c r="A51" s="100"/>
    </row>
    <row r="52" spans="1:2" ht="15" customHeight="1" x14ac:dyDescent="0.2">
      <c r="A52" s="102" t="s">
        <v>30</v>
      </c>
      <c r="B52" s="27" t="s">
        <v>244</v>
      </c>
    </row>
    <row r="53" spans="1:2" x14ac:dyDescent="0.2">
      <c r="A53" s="100"/>
    </row>
    <row r="54" spans="1:2" ht="15" customHeight="1" x14ac:dyDescent="0.2">
      <c r="A54" s="102" t="s">
        <v>32</v>
      </c>
      <c r="B54" s="28" t="s">
        <v>245</v>
      </c>
    </row>
    <row r="55" spans="1:2" ht="15" customHeight="1" x14ac:dyDescent="0.2">
      <c r="A55" s="100"/>
      <c r="B55" s="28" t="s">
        <v>246</v>
      </c>
    </row>
    <row r="56" spans="1:2" ht="15" customHeight="1" x14ac:dyDescent="0.2">
      <c r="A56" s="100"/>
      <c r="B56" s="28" t="s">
        <v>247</v>
      </c>
    </row>
    <row r="57" spans="1:2" ht="15" customHeight="1" x14ac:dyDescent="0.2">
      <c r="A57" s="100"/>
      <c r="B57" s="28" t="s">
        <v>248</v>
      </c>
    </row>
    <row r="58" spans="1:2" ht="15" customHeight="1" x14ac:dyDescent="0.2">
      <c r="A58" s="100"/>
      <c r="B58" s="28" t="s">
        <v>249</v>
      </c>
    </row>
    <row r="59" spans="1:2" x14ac:dyDescent="0.2">
      <c r="A59" s="100"/>
    </row>
    <row r="60" spans="1:2" ht="15" customHeight="1" x14ac:dyDescent="0.2">
      <c r="A60" s="102" t="s">
        <v>34</v>
      </c>
      <c r="B60" s="23" t="s">
        <v>250</v>
      </c>
    </row>
    <row r="61" spans="1:2" x14ac:dyDescent="0.2">
      <c r="A61" s="100"/>
      <c r="B61" s="23"/>
    </row>
    <row r="62" spans="1:2" ht="15" customHeight="1" x14ac:dyDescent="0.2">
      <c r="A62" s="102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4"/>
  <sheetViews>
    <sheetView topLeftCell="A205" zoomScaleNormal="100" workbookViewId="0">
      <selection activeCell="C235" sqref="C23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8" t="str">
        <f>ESF!A1</f>
        <v>INSTITUTO MUNICIPAL DE LAS MUJERES</v>
      </c>
      <c r="B1" s="168"/>
      <c r="C1" s="168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8" t="s">
        <v>251</v>
      </c>
      <c r="B2" s="168"/>
      <c r="C2" s="168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8" t="str">
        <f>ESF!A3</f>
        <v>Correspondiente del 01 de enero al 31 de diciembre de 2022</v>
      </c>
      <c r="B3" s="168"/>
      <c r="C3" s="168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0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148">
        <f>+C59+C65</f>
        <v>26615769.050000001</v>
      </c>
      <c r="D58" s="66"/>
      <c r="E58" s="64"/>
    </row>
    <row r="59" spans="1:5" ht="22.5" x14ac:dyDescent="0.2">
      <c r="A59" s="65">
        <v>4210</v>
      </c>
      <c r="B59" s="67" t="s">
        <v>301</v>
      </c>
      <c r="C59" s="148">
        <f>+SUM(C60:C64)</f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148">
        <f>+SUM(C66:C69)</f>
        <v>26615769.050000001</v>
      </c>
      <c r="D65" s="66"/>
      <c r="E65" s="64"/>
    </row>
    <row r="66" spans="1:5" x14ac:dyDescent="0.2">
      <c r="A66" s="65">
        <v>4221</v>
      </c>
      <c r="B66" s="66" t="s">
        <v>308</v>
      </c>
      <c r="C66" s="164">
        <v>26615769.050000001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+C74+C77+C83+C85+C87</f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+SUM(C75:C76)</f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+SUM(C78:C82)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+C84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+C86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+SUM(C88:C94)</f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+C99+C127+C160+C170+C185+C214</f>
        <v>19493942.960000001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f>+C100+C107+C117</f>
        <v>18135698.949999999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f>+SUM(C101:C106)</f>
        <v>14966658.26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6898290.4000000004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3023673.15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1652007.91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1673095.36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1719591.44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f>+SUM(C108:C116)</f>
        <v>399671.63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243127.24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145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1439.95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5800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347</v>
      </c>
      <c r="C113" s="69">
        <v>84718.21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19909.5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44531.73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f>+SUM(C118:C126)</f>
        <v>2769369.06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136449.85999999999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6223.75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1553265.26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29101.22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414642.94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101824.92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13819.27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206209.96</v>
      </c>
      <c r="D125" s="70" t="str">
        <f>IFERROR(#REF!/#REF!,"")</f>
        <v/>
      </c>
      <c r="E125" s="66"/>
    </row>
    <row r="126" spans="1:5" x14ac:dyDescent="0.2">
      <c r="A126" s="68">
        <v>5139</v>
      </c>
      <c r="B126" s="66" t="s">
        <v>360</v>
      </c>
      <c r="C126" s="69">
        <v>307831.88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f>+C128+C131+C134+C137</f>
        <v>460867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f>+SUM(C138:C141)</f>
        <v>460867</v>
      </c>
      <c r="D137" s="70">
        <f t="shared" si="0"/>
        <v>1</v>
      </c>
      <c r="E137" s="66"/>
    </row>
    <row r="138" spans="1:5" x14ac:dyDescent="0.2">
      <c r="A138" s="68">
        <v>5241</v>
      </c>
      <c r="B138" s="66" t="s">
        <v>371</v>
      </c>
      <c r="C138" s="69">
        <v>460867</v>
      </c>
      <c r="D138" s="70">
        <f t="shared" si="0"/>
        <v>1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f>+C186+C195+C198+C204</f>
        <v>897377.01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f>+SUM(C187:C194)</f>
        <v>897377.01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666635.04</v>
      </c>
      <c r="D189" s="70">
        <f t="shared" si="1"/>
        <v>1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229708.76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1033.21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f>+C196+C197</f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20" spans="1:5" x14ac:dyDescent="0.2">
      <c r="B220" s="144" t="s">
        <v>652</v>
      </c>
    </row>
    <row r="221" spans="1:5" ht="22.5" x14ac:dyDescent="0.2">
      <c r="B221" s="144" t="s">
        <v>654</v>
      </c>
    </row>
    <row r="223" spans="1:5" x14ac:dyDescent="0.2">
      <c r="B223" s="145" t="s">
        <v>653</v>
      </c>
    </row>
    <row r="224" spans="1:5" ht="22.5" x14ac:dyDescent="0.2">
      <c r="B224" s="147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  <ignoredErrors>
    <ignoredError sqref="C137 C18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99" t="s">
        <v>38</v>
      </c>
      <c r="B4" s="27" t="s">
        <v>206</v>
      </c>
    </row>
    <row r="5" spans="1:2" ht="15" customHeight="1" x14ac:dyDescent="0.2">
      <c r="A5" s="100"/>
      <c r="B5" s="27" t="s">
        <v>207</v>
      </c>
    </row>
    <row r="6" spans="1:2" ht="15" customHeight="1" x14ac:dyDescent="0.2">
      <c r="A6" s="100"/>
      <c r="B6" s="27" t="s">
        <v>446</v>
      </c>
    </row>
    <row r="7" spans="1:2" ht="15" customHeight="1" x14ac:dyDescent="0.2">
      <c r="A7" s="100"/>
      <c r="B7" s="27" t="s">
        <v>244</v>
      </c>
    </row>
    <row r="8" spans="1:2" ht="15" customHeight="1" x14ac:dyDescent="0.2">
      <c r="A8" s="100"/>
    </row>
    <row r="9" spans="1:2" ht="15" customHeight="1" x14ac:dyDescent="0.2">
      <c r="A9" s="99" t="s">
        <v>40</v>
      </c>
      <c r="B9" s="25" t="s">
        <v>447</v>
      </c>
    </row>
    <row r="10" spans="1:2" ht="15" customHeight="1" x14ac:dyDescent="0.2">
      <c r="A10" s="100"/>
      <c r="B10" s="33" t="s">
        <v>244</v>
      </c>
    </row>
    <row r="11" spans="1:2" ht="15" customHeight="1" x14ac:dyDescent="0.2">
      <c r="A11" s="100"/>
    </row>
    <row r="12" spans="1:2" ht="15" customHeight="1" x14ac:dyDescent="0.2">
      <c r="A12" s="99" t="s">
        <v>42</v>
      </c>
      <c r="B12" s="25" t="s">
        <v>447</v>
      </c>
    </row>
    <row r="13" spans="1:2" ht="22.5" x14ac:dyDescent="0.2">
      <c r="A13" s="100"/>
      <c r="B13" s="25" t="s">
        <v>448</v>
      </c>
    </row>
    <row r="14" spans="1:2" ht="15" customHeight="1" x14ac:dyDescent="0.2">
      <c r="A14" s="100"/>
      <c r="B14" s="33" t="s">
        <v>244</v>
      </c>
    </row>
    <row r="15" spans="1:2" ht="15" customHeight="1" x14ac:dyDescent="0.2">
      <c r="A15" s="100"/>
    </row>
    <row r="16" spans="1:2" ht="15" customHeight="1" x14ac:dyDescent="0.2">
      <c r="A16" s="100"/>
    </row>
    <row r="17" spans="1:2" ht="15" customHeight="1" x14ac:dyDescent="0.2">
      <c r="A17" s="99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6"/>
  <sheetViews>
    <sheetView workbookViewId="0">
      <selection activeCell="C9" sqref="C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9" t="str">
        <f>ESF!A1</f>
        <v>INSTITUTO MUNICIPAL DE LAS MUJERES</v>
      </c>
      <c r="B1" s="169"/>
      <c r="C1" s="169"/>
      <c r="D1" s="45" t="s">
        <v>0</v>
      </c>
      <c r="E1" s="46">
        <f>'Notas a los Edos Financieros'!D1</f>
        <v>2022</v>
      </c>
    </row>
    <row r="2" spans="1:5" ht="18.95" customHeight="1" x14ac:dyDescent="0.2">
      <c r="A2" s="169" t="s">
        <v>451</v>
      </c>
      <c r="B2" s="169"/>
      <c r="C2" s="169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9" t="str">
        <f>ESF!A3</f>
        <v>Correspondiente del 01 de enero al 31 de diciembre de 2022</v>
      </c>
      <c r="B3" s="169"/>
      <c r="C3" s="169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1242756.1200000001</v>
      </c>
    </row>
    <row r="9" spans="1:5" x14ac:dyDescent="0.2">
      <c r="A9" s="51">
        <v>3120</v>
      </c>
      <c r="B9" s="47" t="s">
        <v>453</v>
      </c>
      <c r="C9" s="52">
        <v>24746066.140000001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106">
        <v>7121826.0899999924</v>
      </c>
    </row>
    <row r="15" spans="1:5" x14ac:dyDescent="0.2">
      <c r="A15" s="51">
        <v>3220</v>
      </c>
      <c r="B15" s="47" t="s">
        <v>458</v>
      </c>
      <c r="C15" s="52">
        <v>-3654676.36</v>
      </c>
    </row>
    <row r="16" spans="1:5" x14ac:dyDescent="0.2">
      <c r="A16" s="51">
        <v>3230</v>
      </c>
      <c r="B16" s="47" t="s">
        <v>459</v>
      </c>
      <c r="C16" s="106">
        <f>+SUM(C17:C20)</f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106">
        <f>+SUM(C22:C24)</f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106">
        <f>+SUM(C26:C27)</f>
        <v>-461566.86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-461566.86</v>
      </c>
    </row>
    <row r="29" spans="1:3" x14ac:dyDescent="0.2">
      <c r="B29" s="38" t="s">
        <v>64</v>
      </c>
    </row>
    <row r="31" spans="1:3" x14ac:dyDescent="0.2">
      <c r="B31" s="144" t="s">
        <v>652</v>
      </c>
    </row>
    <row r="32" spans="1:3" ht="22.5" x14ac:dyDescent="0.2">
      <c r="B32" s="144" t="s">
        <v>654</v>
      </c>
    </row>
    <row r="33" spans="2:2" x14ac:dyDescent="0.2">
      <c r="B33" s="38"/>
    </row>
    <row r="34" spans="2:2" x14ac:dyDescent="0.2">
      <c r="B34" s="145" t="s">
        <v>653</v>
      </c>
    </row>
    <row r="35" spans="2:2" ht="22.5" x14ac:dyDescent="0.2">
      <c r="B35" s="147" t="s">
        <v>655</v>
      </c>
    </row>
    <row r="36" spans="2:2" x14ac:dyDescent="0.2">
      <c r="B36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99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99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G157"/>
  <sheetViews>
    <sheetView topLeftCell="A107" zoomScale="89" zoomScaleNormal="89" workbookViewId="0">
      <selection activeCell="C129" sqref="C129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9" t="str">
        <f>ESF!A1</f>
        <v>INSTITUTO MUNICIPAL DE LAS MUJERES</v>
      </c>
      <c r="B1" s="169"/>
      <c r="C1" s="169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9" t="s">
        <v>474</v>
      </c>
      <c r="B2" s="169"/>
      <c r="C2" s="169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9" t="str">
        <f>ESF!A3</f>
        <v>Correspondiente del 01 de enero al 31 de diciembre de 2022</v>
      </c>
      <c r="B3" s="169"/>
      <c r="C3" s="169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10">
        <v>2022</v>
      </c>
      <c r="D7" s="110">
        <v>2021</v>
      </c>
    </row>
    <row r="8" spans="1:5" x14ac:dyDescent="0.2">
      <c r="A8" s="51">
        <v>1111</v>
      </c>
      <c r="B8" s="47" t="s">
        <v>477</v>
      </c>
      <c r="C8" s="52">
        <v>10000</v>
      </c>
      <c r="D8" s="52">
        <v>10000</v>
      </c>
    </row>
    <row r="9" spans="1:5" x14ac:dyDescent="0.2">
      <c r="A9" s="51">
        <v>1112</v>
      </c>
      <c r="B9" s="47" t="s">
        <v>478</v>
      </c>
      <c r="C9" s="52">
        <v>9868611.4800000004</v>
      </c>
      <c r="D9" s="52">
        <v>3198559.01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18" t="s">
        <v>482</v>
      </c>
      <c r="C15" s="106">
        <f>SUM(C8:C14)</f>
        <v>9878611.4800000004</v>
      </c>
      <c r="D15" s="106">
        <f>SUM(D8:D14)</f>
        <v>3208559.01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476</v>
      </c>
      <c r="C19" s="110" t="s">
        <v>484</v>
      </c>
      <c r="D19" s="110" t="s">
        <v>485</v>
      </c>
    </row>
    <row r="20" spans="1:4" x14ac:dyDescent="0.2">
      <c r="A20" s="58">
        <v>1230</v>
      </c>
      <c r="B20" s="59" t="s">
        <v>121</v>
      </c>
      <c r="C20" s="106">
        <v>0</v>
      </c>
      <c r="D20" s="106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06">
        <f>+SUM(C29:C36)</f>
        <v>406236.38</v>
      </c>
      <c r="D28" s="106">
        <f>+SUM(D29:D36)</f>
        <v>216893.57</v>
      </c>
    </row>
    <row r="29" spans="1:4" x14ac:dyDescent="0.2">
      <c r="A29" s="51">
        <v>1241</v>
      </c>
      <c r="B29" s="47" t="s">
        <v>130</v>
      </c>
      <c r="C29" s="52">
        <v>226971.51999999999</v>
      </c>
      <c r="D29" s="52">
        <v>37628.71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29242.43</v>
      </c>
      <c r="D33" s="52">
        <v>29242.43</v>
      </c>
    </row>
    <row r="34" spans="1:6" x14ac:dyDescent="0.2">
      <c r="A34" s="51">
        <v>1246</v>
      </c>
      <c r="B34" s="47" t="s">
        <v>135</v>
      </c>
      <c r="C34" s="52">
        <v>150022.43</v>
      </c>
      <c r="D34" s="52">
        <v>150022.43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06">
        <f>+SUM(C38:C42)</f>
        <v>51460.01</v>
      </c>
      <c r="D37" s="106">
        <v>0</v>
      </c>
    </row>
    <row r="38" spans="1:6" x14ac:dyDescent="0.2">
      <c r="A38" s="51">
        <v>1251</v>
      </c>
      <c r="B38" s="47" t="s">
        <v>142</v>
      </c>
      <c r="C38" s="52">
        <v>51460.01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18" t="s">
        <v>486</v>
      </c>
      <c r="C43" s="106">
        <f>C20+C28+C37</f>
        <v>457696.39</v>
      </c>
      <c r="D43" s="106">
        <f>D20+D28+D37</f>
        <v>216893.57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10">
        <v>2022</v>
      </c>
      <c r="D46" s="110">
        <v>2021</v>
      </c>
      <c r="F46"/>
    </row>
    <row r="47" spans="1:6" ht="9.9499999999999993" customHeight="1" x14ac:dyDescent="0.25">
      <c r="A47" s="58">
        <v>3210</v>
      </c>
      <c r="B47" s="59" t="s">
        <v>488</v>
      </c>
      <c r="C47" s="106">
        <v>7121826.0899999961</v>
      </c>
      <c r="D47" s="106">
        <v>1412908.56</v>
      </c>
      <c r="E47" s="126"/>
      <c r="F47"/>
    </row>
    <row r="48" spans="1:6" ht="9.9499999999999993" customHeight="1" x14ac:dyDescent="0.25">
      <c r="A48" s="51"/>
      <c r="B48" s="118" t="s">
        <v>489</v>
      </c>
      <c r="C48" s="106">
        <f>+C61+C96</f>
        <v>2595005.54</v>
      </c>
      <c r="D48" s="149">
        <f>+D61+D93+D96</f>
        <v>1044206.6600000001</v>
      </c>
      <c r="E48" s="127"/>
      <c r="F48"/>
    </row>
    <row r="49" spans="1:6" ht="9.9499999999999993" customHeight="1" x14ac:dyDescent="0.25">
      <c r="A49" s="58">
        <v>5400</v>
      </c>
      <c r="B49" s="59" t="s">
        <v>399</v>
      </c>
      <c r="C49" s="106">
        <f>+C50+C52+C54+C56+C58</f>
        <v>0</v>
      </c>
      <c r="D49" s="106">
        <f>+D50+D52+D54+D56+D58</f>
        <v>0</v>
      </c>
      <c r="F49"/>
    </row>
    <row r="50" spans="1:6" ht="9.9499999999999993" customHeight="1" x14ac:dyDescent="0.25">
      <c r="A50" s="51">
        <v>5410</v>
      </c>
      <c r="B50" s="47" t="s">
        <v>490</v>
      </c>
      <c r="C50" s="52">
        <f>+C51</f>
        <v>0</v>
      </c>
      <c r="D50" s="52">
        <f>+D51</f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491</v>
      </c>
      <c r="C52" s="52">
        <f>+C53</f>
        <v>0</v>
      </c>
      <c r="D52" s="52">
        <f>+D53</f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492</v>
      </c>
      <c r="C54" s="52">
        <f>+C55</f>
        <v>0</v>
      </c>
      <c r="D54" s="52">
        <f>+D55</f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493</v>
      </c>
      <c r="C56" s="52">
        <f>+C57</f>
        <v>0</v>
      </c>
      <c r="D56" s="52">
        <f>+D57</f>
        <v>0</v>
      </c>
      <c r="F56"/>
    </row>
    <row r="57" spans="1:6" ht="9.9499999999999993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494</v>
      </c>
      <c r="C58" s="52">
        <f>+C59+C60</f>
        <v>0</v>
      </c>
      <c r="D58" s="52">
        <f>+D59+D60</f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06">
        <f>+C62+C71+C74+C80+C82+C84</f>
        <v>897376.71</v>
      </c>
      <c r="D61" s="106">
        <f>+D62+D71+D74+D80+D82+D84</f>
        <v>880582.10000000009</v>
      </c>
      <c r="F61"/>
    </row>
    <row r="62" spans="1:6" ht="9.9499999999999993" customHeight="1" x14ac:dyDescent="0.25">
      <c r="A62" s="58">
        <v>5510</v>
      </c>
      <c r="B62" s="59" t="s">
        <v>414</v>
      </c>
      <c r="C62" s="106">
        <f>+SUM(C63:C70)</f>
        <v>897376.71</v>
      </c>
      <c r="D62" s="106">
        <v>880582.10000000009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666635.04</v>
      </c>
      <c r="D65" s="52">
        <v>666635.04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229708.46</v>
      </c>
      <c r="D67" s="52">
        <v>210626.9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1033.21</v>
      </c>
      <c r="D69" s="52">
        <v>3320.16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06">
        <f>+C72+C73</f>
        <v>0</v>
      </c>
      <c r="D71" s="106">
        <f>+D72+D73</f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06">
        <f>+SUM(C75:C79)</f>
        <v>0</v>
      </c>
      <c r="D74" s="106">
        <f>+SUM(D75:D79)</f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432</v>
      </c>
      <c r="C80" s="106">
        <f>+C81</f>
        <v>0</v>
      </c>
      <c r="D80" s="106">
        <f>+D81</f>
        <v>0</v>
      </c>
      <c r="F80"/>
    </row>
    <row r="81" spans="1:6" ht="9.9499999999999993" customHeight="1" x14ac:dyDescent="0.2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433</v>
      </c>
      <c r="C82" s="106">
        <f>+C83</f>
        <v>0</v>
      </c>
      <c r="D82" s="106">
        <f>+D83</f>
        <v>0</v>
      </c>
      <c r="F82"/>
    </row>
    <row r="83" spans="1:6" ht="9.9499999999999993" customHeight="1" x14ac:dyDescent="0.2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434</v>
      </c>
      <c r="C84" s="106">
        <f>+SUM(C85:C92)</f>
        <v>0</v>
      </c>
      <c r="D84" s="106">
        <f>+SUM(D85:D92)</f>
        <v>0</v>
      </c>
      <c r="F84"/>
    </row>
    <row r="85" spans="1:6" ht="9.9499999999999993" customHeight="1" x14ac:dyDescent="0.2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442</v>
      </c>
      <c r="C92" s="5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443</v>
      </c>
      <c r="C93" s="106">
        <v>0</v>
      </c>
      <c r="D93" s="106">
        <v>0</v>
      </c>
      <c r="F93"/>
    </row>
    <row r="94" spans="1:6" ht="9.9499999999999993" customHeight="1" x14ac:dyDescent="0.25">
      <c r="A94" s="58">
        <v>5610</v>
      </c>
      <c r="B94" s="59" t="s">
        <v>444</v>
      </c>
      <c r="C94" s="106">
        <f>+C95</f>
        <v>0</v>
      </c>
      <c r="D94" s="106">
        <f>+D95</f>
        <v>0</v>
      </c>
      <c r="F94"/>
    </row>
    <row r="95" spans="1:6" ht="9.9499999999999993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19" t="s">
        <v>496</v>
      </c>
      <c r="C96" s="106">
        <f>+SUM(C97:C101)</f>
        <v>1697628.83</v>
      </c>
      <c r="D96" s="106">
        <v>163624.56000000006</v>
      </c>
      <c r="F96"/>
    </row>
    <row r="97" spans="1:6" ht="9.9499999999999993" customHeight="1" x14ac:dyDescent="0.25">
      <c r="A97" s="51">
        <v>2111</v>
      </c>
      <c r="B97" s="47" t="s">
        <v>497</v>
      </c>
      <c r="C97" s="52">
        <f>6186+3047+51397.62+115399.05+51397.62+51397.62+51397.62+51397.62+51397.62+17132.54+17132.54+747627.56</f>
        <v>1214910.4100000001</v>
      </c>
      <c r="D97" s="52">
        <v>145954.92000000004</v>
      </c>
      <c r="F97"/>
    </row>
    <row r="98" spans="1:6" ht="9.9499999999999993" customHeight="1" x14ac:dyDescent="0.25">
      <c r="A98" s="51">
        <v>2112</v>
      </c>
      <c r="B98" s="47" t="s">
        <v>498</v>
      </c>
      <c r="C98" s="52">
        <f>7460+11770.52+3361.89</f>
        <v>22592.41</v>
      </c>
      <c r="D98" s="52">
        <v>17669.64</v>
      </c>
      <c r="F98"/>
    </row>
    <row r="99" spans="1:6" ht="9.9499999999999993" customHeight="1" x14ac:dyDescent="0.25">
      <c r="A99" s="51">
        <v>2112</v>
      </c>
      <c r="B99" s="47" t="s">
        <v>499</v>
      </c>
      <c r="C99" s="52">
        <f>11646.4+6498.27+1335.02+66223.98+69600+46400+124500+54698.66+68783.68+10440</f>
        <v>460126.00999999995</v>
      </c>
      <c r="D99" s="52">
        <v>0</v>
      </c>
      <c r="F99"/>
    </row>
    <row r="100" spans="1:6" ht="9.9499999999999993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18" t="s">
        <v>502</v>
      </c>
      <c r="C102" s="106">
        <f>+C104+C107+C113+C115+C117+C125</f>
        <v>0</v>
      </c>
      <c r="D102" s="106">
        <v>0</v>
      </c>
      <c r="F102"/>
    </row>
    <row r="103" spans="1:6" ht="9.9499999999999993" customHeight="1" x14ac:dyDescent="0.2">
      <c r="A103" s="58">
        <v>4300</v>
      </c>
      <c r="B103" s="128" t="s">
        <v>43</v>
      </c>
      <c r="C103" s="52">
        <f>+C104+C107+C113+C115+C117</f>
        <v>0</v>
      </c>
      <c r="D103" s="52">
        <f>+D104+D107+D113+D115+D117</f>
        <v>0</v>
      </c>
    </row>
    <row r="104" spans="1:6" ht="9.9499999999999993" customHeight="1" x14ac:dyDescent="0.2">
      <c r="A104" s="58">
        <v>4310</v>
      </c>
      <c r="B104" s="128" t="s">
        <v>313</v>
      </c>
      <c r="C104" s="106">
        <f>+C105+C106</f>
        <v>0</v>
      </c>
      <c r="D104" s="106">
        <f>+D105+D106</f>
        <v>0</v>
      </c>
    </row>
    <row r="105" spans="1:6" ht="9.9499999999999993" customHeight="1" x14ac:dyDescent="0.2">
      <c r="A105" s="51">
        <v>4311</v>
      </c>
      <c r="B105" s="129" t="s">
        <v>314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29" t="s">
        <v>315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28" t="s">
        <v>316</v>
      </c>
      <c r="C107" s="106">
        <f>+SUM(C108:C112)</f>
        <v>0</v>
      </c>
      <c r="D107" s="106">
        <f>+SUM(D108:D112)</f>
        <v>0</v>
      </c>
    </row>
    <row r="108" spans="1:6" ht="9.9499999999999993" customHeight="1" x14ac:dyDescent="0.2">
      <c r="A108" s="51">
        <v>4321</v>
      </c>
      <c r="B108" s="129" t="s">
        <v>317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29" t="s">
        <v>318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29" t="s">
        <v>319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29" t="s">
        <v>320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29" t="s">
        <v>321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28" t="s">
        <v>322</v>
      </c>
      <c r="C113" s="106">
        <f>+C114</f>
        <v>0</v>
      </c>
      <c r="D113" s="106">
        <f>+D114</f>
        <v>0</v>
      </c>
    </row>
    <row r="114" spans="1:6" ht="9.9499999999999993" customHeight="1" x14ac:dyDescent="0.2">
      <c r="A114" s="51">
        <v>4331</v>
      </c>
      <c r="B114" s="129" t="s">
        <v>322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28" t="s">
        <v>323</v>
      </c>
      <c r="C115" s="106">
        <f>+C116</f>
        <v>0</v>
      </c>
      <c r="D115" s="106">
        <f>+D116</f>
        <v>0</v>
      </c>
    </row>
    <row r="116" spans="1:6" ht="9.9499999999999993" customHeight="1" x14ac:dyDescent="0.2">
      <c r="A116" s="51">
        <v>4341</v>
      </c>
      <c r="B116" s="129" t="s">
        <v>323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28" t="s">
        <v>324</v>
      </c>
      <c r="C117" s="106">
        <f>+SUM(C118:C124)</f>
        <v>0</v>
      </c>
      <c r="D117" s="106">
        <f>+SUM(D118:D124)</f>
        <v>0</v>
      </c>
    </row>
    <row r="118" spans="1:6" ht="9.9499999999999993" customHeight="1" x14ac:dyDescent="0.2">
      <c r="A118" s="51">
        <v>4392</v>
      </c>
      <c r="B118" s="129" t="s">
        <v>325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29" t="s">
        <v>326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29" t="s">
        <v>327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29" t="s">
        <v>328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29" t="s">
        <v>329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29" t="s">
        <v>330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29" t="s">
        <v>324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19" t="s">
        <v>503</v>
      </c>
      <c r="C125" s="106">
        <f>+SUM(C126:C134)</f>
        <v>0</v>
      </c>
      <c r="D125" s="106">
        <v>0</v>
      </c>
      <c r="F125"/>
    </row>
    <row r="126" spans="1:6" customFormat="1" ht="9.9499999999999993" customHeight="1" x14ac:dyDescent="0.25">
      <c r="A126" s="51">
        <v>1124</v>
      </c>
      <c r="B126" s="117" t="s">
        <v>504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17" t="s">
        <v>505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17" t="s">
        <v>506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17" t="s">
        <v>507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17" t="s">
        <v>508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17" t="s">
        <v>509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17" t="s">
        <v>510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17" t="s">
        <v>511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17" t="s">
        <v>512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20" t="s">
        <v>513</v>
      </c>
      <c r="C135" s="106">
        <f>C47+C48-C102</f>
        <v>9716831.6299999952</v>
      </c>
      <c r="D135" s="106">
        <f>D47+D48-D102</f>
        <v>2457115.2200000002</v>
      </c>
      <c r="F135"/>
    </row>
    <row r="136" spans="1:6" ht="9.9499999999999993" customHeight="1" x14ac:dyDescent="0.25">
      <c r="C136" s="163"/>
      <c r="D136" s="52"/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B140" s="145" t="s">
        <v>656</v>
      </c>
      <c r="F140"/>
    </row>
    <row r="141" spans="1:6" ht="22.5" x14ac:dyDescent="0.25">
      <c r="B141" s="144" t="s">
        <v>654</v>
      </c>
      <c r="F141"/>
    </row>
    <row r="142" spans="1:6" ht="9.9499999999999993" customHeight="1" x14ac:dyDescent="0.25">
      <c r="B142" s="38"/>
      <c r="F142"/>
    </row>
    <row r="143" spans="1:6" ht="9.9499999999999993" customHeight="1" x14ac:dyDescent="0.25">
      <c r="B143" s="145" t="s">
        <v>656</v>
      </c>
      <c r="F143"/>
    </row>
    <row r="144" spans="1:6" ht="22.5" x14ac:dyDescent="0.25">
      <c r="B144" s="147" t="s">
        <v>655</v>
      </c>
      <c r="F144"/>
    </row>
    <row r="145" spans="2:7" ht="9.9499999999999993" customHeight="1" x14ac:dyDescent="0.25">
      <c r="B145" s="38"/>
      <c r="F145"/>
    </row>
    <row r="146" spans="2:7" ht="9.9499999999999993" customHeight="1" x14ac:dyDescent="0.25">
      <c r="F146"/>
    </row>
    <row r="147" spans="2:7" ht="15" x14ac:dyDescent="0.25">
      <c r="F147"/>
    </row>
    <row r="148" spans="2:7" ht="15" x14ac:dyDescent="0.25">
      <c r="F148"/>
    </row>
    <row r="149" spans="2:7" ht="15" x14ac:dyDescent="0.25">
      <c r="F149"/>
    </row>
    <row r="150" spans="2:7" ht="15" x14ac:dyDescent="0.25">
      <c r="F150"/>
    </row>
    <row r="151" spans="2:7" ht="15" x14ac:dyDescent="0.25">
      <c r="F151"/>
    </row>
    <row r="152" spans="2:7" ht="15" x14ac:dyDescent="0.25">
      <c r="F152"/>
      <c r="G152" s="121"/>
    </row>
    <row r="153" spans="2:7" ht="15" x14ac:dyDescent="0.25">
      <c r="F153"/>
    </row>
    <row r="154" spans="2:7" ht="15" x14ac:dyDescent="0.25">
      <c r="F154"/>
    </row>
    <row r="155" spans="2:7" ht="15" x14ac:dyDescent="0.25">
      <c r="F155"/>
    </row>
    <row r="156" spans="2:7" ht="15" x14ac:dyDescent="0.25">
      <c r="F156"/>
    </row>
    <row r="157" spans="2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  <ignoredErrors>
    <ignoredError sqref="C15:D15 C84:D95 C117:D117 C96 C28:D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99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99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4" t="s">
        <v>519</v>
      </c>
    </row>
    <row r="13" spans="1:2" ht="15" customHeight="1" x14ac:dyDescent="0.2">
      <c r="A13" s="99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15" t="s">
        <v>521</v>
      </c>
      <c r="B16" s="114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1e11683-3f47-48b4-913f-1ce6cfe10f09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MEC134B</cp:lastModifiedBy>
  <cp:revision/>
  <cp:lastPrinted>2023-01-23T16:52:22Z</cp:lastPrinted>
  <dcterms:created xsi:type="dcterms:W3CDTF">2012-12-11T20:36:24Z</dcterms:created>
  <dcterms:modified xsi:type="dcterms:W3CDTF">2023-01-23T16:52:31Z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