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RCER TRIMESTRE\1.-Contable\EXCEL\"/>
    </mc:Choice>
  </mc:AlternateContent>
  <bookViews>
    <workbookView xWindow="-120" yWindow="-120" windowWidth="20730" windowHeight="11160" tabRatio="863" firstSheet="11" activeTab="11"/>
  </bookViews>
  <sheets>
    <sheet name="Notas a los Edos Financieros" sheetId="1" state="hidden" r:id="rId1"/>
    <sheet name="ESF" sheetId="59" state="hidden" r:id="rId2"/>
    <sheet name="ESF (I)" sheetId="2" state="hidden" r:id="rId3"/>
    <sheet name="ACT" sheetId="60" state="hidden" r:id="rId4"/>
    <sheet name="ACT (I)" sheetId="16" state="hidden" r:id="rId5"/>
    <sheet name="VHP" sheetId="61" state="hidden" r:id="rId6"/>
    <sheet name="VHP (I)" sheetId="19" state="hidden" r:id="rId7"/>
    <sheet name="EFE" sheetId="62" state="hidden" r:id="rId8"/>
    <sheet name="EFE (I)" sheetId="21" state="hidden" r:id="rId9"/>
    <sheet name="Conciliacion_Ig" sheetId="63" state="hidden" r:id="rId10"/>
    <sheet name="Conciliacion_Eg" sheetId="64" state="hidden" r:id="rId11"/>
    <sheet name="Memoria" sheetId="65" r:id="rId12"/>
    <sheet name="Memoria (I)" sheetId="23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4" l="1"/>
  <c r="C10" i="64"/>
  <c r="C37" i="64"/>
  <c r="C5" i="64"/>
  <c r="C13" i="63"/>
  <c r="C5" i="63"/>
  <c r="C97" i="62"/>
  <c r="D28" i="62" l="1"/>
  <c r="C28" i="62"/>
  <c r="D20" i="62"/>
  <c r="C20" i="62"/>
  <c r="C9" i="62"/>
  <c r="C14" i="61" l="1"/>
  <c r="C27" i="61"/>
  <c r="C15" i="61"/>
  <c r="C193" i="60"/>
  <c r="C191" i="60"/>
  <c r="C189" i="60"/>
  <c r="C138" i="60"/>
  <c r="C126" i="60"/>
  <c r="C125" i="60"/>
  <c r="C124" i="60"/>
  <c r="C123" i="60"/>
  <c r="C122" i="60"/>
  <c r="C121" i="60"/>
  <c r="C120" i="60"/>
  <c r="C119" i="60"/>
  <c r="C118" i="60"/>
  <c r="C116" i="60"/>
  <c r="C115" i="60"/>
  <c r="C114" i="60"/>
  <c r="C113" i="60"/>
  <c r="C112" i="60"/>
  <c r="C111" i="60"/>
  <c r="C110" i="60"/>
  <c r="C109" i="60"/>
  <c r="C108" i="60"/>
  <c r="C106" i="60"/>
  <c r="C105" i="60"/>
  <c r="C104" i="60"/>
  <c r="C103" i="60"/>
  <c r="C102" i="60"/>
  <c r="C101" i="60"/>
  <c r="C94" i="60"/>
  <c r="C66" i="60"/>
  <c r="C107" i="60" l="1"/>
  <c r="C36" i="64" l="1"/>
  <c r="C47" i="62" l="1"/>
  <c r="C9" i="61"/>
  <c r="C8" i="61"/>
  <c r="C117" i="60"/>
  <c r="E36" i="65" l="1"/>
  <c r="F36" i="65"/>
  <c r="D102" i="62" l="1"/>
  <c r="D113" i="62" s="1"/>
  <c r="D103" i="62"/>
  <c r="C103" i="62"/>
  <c r="C102" i="62" s="1"/>
  <c r="D96" i="62" l="1"/>
  <c r="D48" i="62" s="1"/>
  <c r="C96" i="62"/>
  <c r="C69" i="62" l="1"/>
  <c r="C67" i="62"/>
  <c r="C65" i="62"/>
  <c r="D62" i="62"/>
  <c r="D61" i="62" s="1"/>
  <c r="C62" i="62" l="1"/>
  <c r="C61" i="62" s="1"/>
  <c r="C48" i="62" s="1"/>
  <c r="C113" i="62" s="1"/>
  <c r="D15" i="62" l="1"/>
  <c r="C15" i="62"/>
  <c r="C25" i="61" l="1"/>
  <c r="C137" i="60" l="1"/>
  <c r="C146" i="60"/>
  <c r="C142" i="60"/>
  <c r="C134" i="60"/>
  <c r="C131" i="60"/>
  <c r="C128" i="60"/>
  <c r="C100" i="60"/>
  <c r="C186" i="60" l="1"/>
  <c r="C185" i="60" s="1"/>
  <c r="C31" i="64" s="1"/>
  <c r="C127" i="60"/>
  <c r="C87" i="60"/>
  <c r="C73" i="60" s="1"/>
  <c r="C85" i="60"/>
  <c r="C83" i="60"/>
  <c r="C65" i="60"/>
  <c r="C58" i="60" s="1"/>
  <c r="C59" i="60"/>
  <c r="D110" i="59"/>
  <c r="E103" i="59"/>
  <c r="G113" i="59"/>
  <c r="F113" i="59"/>
  <c r="E113" i="59"/>
  <c r="D113" i="59"/>
  <c r="C113" i="59"/>
  <c r="G103" i="59"/>
  <c r="F103" i="59"/>
  <c r="C103" i="59"/>
  <c r="D103" i="59" l="1"/>
  <c r="C99" i="60"/>
  <c r="C98" i="60" s="1"/>
  <c r="D127" i="60" s="1"/>
  <c r="D107" i="60" l="1"/>
  <c r="D117" i="60"/>
  <c r="D218" i="60"/>
  <c r="D214" i="60"/>
  <c r="D210" i="60"/>
  <c r="D206" i="60"/>
  <c r="D202" i="60"/>
  <c r="D198" i="60"/>
  <c r="D194" i="60"/>
  <c r="D190" i="60"/>
  <c r="D186" i="60"/>
  <c r="D182" i="60"/>
  <c r="D178" i="60"/>
  <c r="D174" i="60"/>
  <c r="D170" i="60"/>
  <c r="D166" i="60"/>
  <c r="D162" i="60"/>
  <c r="D158" i="60"/>
  <c r="D154" i="60"/>
  <c r="D150" i="60"/>
  <c r="D146" i="60"/>
  <c r="D142" i="60"/>
  <c r="D134" i="60"/>
  <c r="D130" i="60"/>
  <c r="D118" i="60"/>
  <c r="D114" i="60"/>
  <c r="D110" i="60"/>
  <c r="D106" i="60"/>
  <c r="D102" i="60"/>
  <c r="D101" i="60"/>
  <c r="D203" i="60"/>
  <c r="D195" i="60"/>
  <c r="D187" i="60"/>
  <c r="D179" i="60"/>
  <c r="D171" i="60"/>
  <c r="D159" i="60"/>
  <c r="D155" i="60"/>
  <c r="D147" i="60"/>
  <c r="D135" i="60"/>
  <c r="D115" i="60"/>
  <c r="D111" i="60"/>
  <c r="D217" i="60"/>
  <c r="D213" i="60"/>
  <c r="D209" i="60"/>
  <c r="D205" i="60"/>
  <c r="D201" i="60"/>
  <c r="D197" i="60"/>
  <c r="D193" i="60"/>
  <c r="D189" i="60"/>
  <c r="D185" i="60"/>
  <c r="D181" i="60"/>
  <c r="D177" i="60"/>
  <c r="D173" i="60"/>
  <c r="D169" i="60"/>
  <c r="D165" i="60"/>
  <c r="D161" i="60"/>
  <c r="D157" i="60"/>
  <c r="D153" i="60"/>
  <c r="D149" i="60"/>
  <c r="D145" i="60"/>
  <c r="D141" i="60"/>
  <c r="D133" i="60"/>
  <c r="D129" i="60"/>
  <c r="D113" i="60"/>
  <c r="D109" i="60"/>
  <c r="D105" i="60"/>
  <c r="D167" i="60"/>
  <c r="D143" i="60"/>
  <c r="D123" i="60"/>
  <c r="D220" i="60"/>
  <c r="D216" i="60"/>
  <c r="D212" i="60"/>
  <c r="D208" i="60"/>
  <c r="D204" i="60"/>
  <c r="D200" i="60"/>
  <c r="D196" i="60"/>
  <c r="D192" i="60"/>
  <c r="D188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0" i="60"/>
  <c r="D112" i="60"/>
  <c r="D108" i="60"/>
  <c r="D104" i="60"/>
  <c r="D100" i="60"/>
  <c r="D219" i="60"/>
  <c r="D215" i="60"/>
  <c r="D211" i="60"/>
  <c r="D207" i="60"/>
  <c r="D199" i="60"/>
  <c r="D191" i="60"/>
  <c r="D183" i="60"/>
  <c r="D175" i="60"/>
  <c r="D163" i="60"/>
  <c r="D151" i="60"/>
  <c r="D139" i="60"/>
  <c r="D131" i="60"/>
  <c r="D119" i="60"/>
  <c r="D103" i="60"/>
  <c r="D137" i="60"/>
  <c r="D121" i="60"/>
  <c r="D138" i="60"/>
  <c r="D125" i="60"/>
  <c r="D122" i="60"/>
  <c r="D124" i="60"/>
  <c r="D116" i="60"/>
  <c r="D126" i="60"/>
  <c r="D99" i="60"/>
  <c r="D62" i="59"/>
  <c r="D54" i="59"/>
  <c r="E74" i="59"/>
  <c r="D74" i="59"/>
  <c r="C74" i="59"/>
  <c r="E62" i="59"/>
  <c r="E54" i="59"/>
  <c r="C62" i="59"/>
  <c r="C54" i="59"/>
  <c r="A1" i="59" l="1"/>
  <c r="A1" i="64" s="1"/>
  <c r="D98" i="60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<sst xmlns="http://schemas.openxmlformats.org/spreadsheetml/2006/main" count="952" uniqueCount="659">
  <si>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</si>
  <si>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</si>
  <si>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</si>
  <si>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</si>
  <si>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</si>
  <si>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</si>
  <si>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</si>
  <si>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</si>
  <si>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</si>
  <si>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</si>
  <si>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</si>
  <si>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</si>
  <si>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</si>
  <si>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</si>
  <si>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</si>
  <si>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</si>
  <si>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</si>
  <si>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</si>
  <si>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</si>
  <si>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</si>
  <si>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</si>
  <si>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</si>
  <si>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</si>
  <si>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</si>
  <si>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</si>
  <si>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</si>
  <si>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</si>
  <si>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</si>
  <si>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</si>
  <si>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</si>
  <si>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</si>
  <si>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</si>
  <si>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</si>
  <si>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</si>
  <si>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</si>
  <si>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</si>
  <si>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</si>
  <si>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</si>
  <si>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</si>
  <si>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</si>
  <si>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</si>
  <si>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</si>
  <si>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</si>
  <si>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</si>
  <si>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</si>
  <si>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</si>
  <si>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</si>
  <si>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</si>
  <si>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</si>
  <si>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</si>
  <si>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</si>
  <si>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</si>
  <si>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</si>
  <si>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</si>
  <si>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</si>
  <si>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</si>
  <si>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</si>
  <si>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</si>
  <si>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</si>
  <si>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</si>
  <si>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</si>
  <si>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</si>
  <si>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</si>
  <si>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</si>
  <si>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</si>
  <si>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</si>
  <si>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</si>
  <si>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</si>
  <si>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</si>
  <si>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</si>
  <si>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</si>
  <si>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</si>
  <si>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</si>
  <si>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</si>
  <si>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</si>
  <si>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</si>
  <si>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</si>
  <si>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</si>
  <si>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</si>
  <si>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</si>
  <si>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</si>
  <si>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</si>
  <si>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</si>
  <si>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</si>
  <si>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</si>
  <si>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</si>
  <si>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</si>
  <si>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</si>
  <si>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</si>
  <si>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</si>
  <si>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</si>
  <si>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</si>
  <si>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</si>
  <si>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</si>
  <si>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</si>
  <si>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</si>
  <si>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</si>
  <si>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</si>
  <si>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</si>
  <si>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</si>
  <si>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</si>
  <si>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</si>
  <si>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</si>
  <si>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</si>
  <si>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</si>
  <si>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</si>
  <si>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</si>
  <si>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</si>
  <si>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</si>
  <si>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</si>
  <si>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</si>
  <si>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</si>
  <si>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</si>
  <si>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</si>
  <si>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</si>
  <si>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</si>
  <si>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</si>
  <si>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</si>
  <si>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</si>
  <si>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</si>
  <si>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</si>
  <si>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</si>
  <si>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</si>
  <si>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</si>
  <si>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</si>
  <si>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</si>
  <si>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</si>
  <si>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</si>
  <si>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</si>
  <si>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</si>
  <si>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</si>
  <si>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</si>
  <si>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</si>
  <si>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</si>
  <si>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</si>
  <si>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</si>
  <si>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</si>
  <si>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</si>
  <si>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</si>
  <si>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</si>
  <si>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</si>
  <si>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</si>
  <si>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</si>
  <si>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</si>
  <si>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</si>
  <si>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</si>
  <si>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</si>
  <si>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</si>
  <si>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</si>
  <si>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</si>
  <si>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</si>
  <si>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</si>
  <si>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</si>
  <si>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</si>
  <si>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</si>
  <si>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</si>
  <si>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</si>
  <si>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</si>
  <si>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</si>
  <si>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</si>
  <si>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</si>
  <si>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</si>
  <si>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</si>
  <si>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</si>
  <si>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</si>
  <si>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</si>
  <si>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</si>
  <si>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</si>
  <si>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</si>
  <si>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</si>
  <si>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</si>
  <si>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</si>
  <si>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</si>
  <si>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</si>
  <si>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</si>
  <si>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</si>
  <si>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</si>
  <si>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</si>
  <si>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</si>
  <si>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</si>
  <si>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</si>
  <si>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</si>
  <si>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</si>
  <si>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</si>
  <si>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</si>
  <si>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</si>
  <si>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</si>
  <si>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</si>
  <si>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</si>
  <si>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</si>
  <si>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</si>
  <si>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</si>
  <si>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</si>
  <si>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</si>
  <si>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</si>
  <si>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</si>
  <si>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</si>
  <si>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</si>
  <si>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</si>
  <si>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</si>
  <si>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</si>
  <si>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</si>
  <si>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</si>
  <si>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</si>
  <si>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</si>
  <si>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</si>
  <si>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</si>
  <si>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</si>
  <si>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</si>
  <si>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</si>
  <si>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</si>
  <si>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</si>
  <si>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</si>
  <si>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</si>
  <si>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</si>
  <si>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</si>
  <si>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</si>
  <si>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</si>
  <si>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</si>
  <si>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</si>
  <si>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</si>
  <si>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</si>
  <si>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</si>
  <si>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</si>
  <si>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</si>
  <si>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</si>
  <si>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</si>
  <si>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</si>
  <si>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</si>
  <si>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</si>
  <si>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</si>
  <si>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</si>
  <si>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</si>
  <si>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</si>
  <si>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</si>
  <si>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</si>
  <si>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</si>
  <si>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</si>
  <si>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</si>
  <si>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</si>
  <si>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</si>
  <si>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</si>
  <si>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</si>
  <si>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</si>
  <si>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</si>
  <si>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</si>
  <si>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</si>
  <si>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</si>
  <si>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</si>
  <si>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</si>
  <si>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</si>
  <si>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</si>
  <si>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</si>
  <si>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</si>
  <si>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</si>
  <si>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</si>
  <si>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</si>
  <si>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</si>
  <si>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</si>
  <si>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</si>
  <si>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</si>
  <si>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</si>
  <si>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</si>
  <si>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</si>
  <si>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</si>
  <si>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</si>
  <si>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</si>
  <si>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</si>
  <si>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</si>
  <si>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</si>
  <si>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</si>
  <si>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</si>
  <si>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</si>
  <si>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</si>
  <si>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</si>
  <si>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</si>
  <si>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</si>
  <si>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</si>
  <si>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</si>
  <si>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</si>
  <si>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</si>
  <si>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</si>
  <si>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</si>
  <si>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</si>
  <si>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</si>
  <si>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</si>
  <si>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</si>
  <si>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</si>
  <si>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</si>
  <si>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</si>
  <si>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</si>
  <si>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</si>
  <si>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</si>
  <si>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</si>
  <si>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</si>
  <si>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</si>
  <si>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</si>
  <si>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</si>
  <si>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</si>
  <si>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</si>
  <si>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</si>
  <si>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</si>
  <si>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</si>
  <si>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</si>
  <si>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</si>
  <si>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</si>
  <si>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</si>
  <si>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</si>
  <si>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</si>
  <si>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</si>
  <si>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</si>
  <si>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</si>
  <si>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</si>
  <si>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</si>
  <si>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</si>
  <si>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</si>
  <si>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</si>
  <si>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</si>
  <si>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</si>
  <si>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</si>
  <si>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</si>
  <si>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</si>
  <si>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</si>
  <si>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</si>
  <si>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</si>
  <si>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</si>
  <si>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</si>
  <si>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</si>
  <si>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</si>
  <si>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</si>
  <si>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</si>
  <si>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</si>
  <si>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</si>
  <si>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</si>
  <si>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</si>
  <si>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</si>
  <si>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</si>
  <si>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</si>
  <si>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</si>
  <si>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</si>
  <si>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</si>
  <si>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</si>
  <si>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</si>
  <si>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</si>
  <si>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</si>
  <si>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</si>
  <si>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</si>
  <si>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</si>
  <si>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</si>
  <si>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</si>
  <si>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</si>
  <si>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</si>
  <si>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</si>
  <si>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</si>
  <si>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</si>
  <si>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</si>
  <si>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</si>
  <si>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</si>
  <si>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</si>
  <si>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</si>
  <si>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</si>
  <si>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</si>
  <si>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</si>
  <si>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</si>
  <si>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</si>
  <si>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</si>
  <si>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</si>
  <si>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</si>
  <si>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</si>
  <si>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</si>
  <si>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</si>
  <si>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</si>
  <si>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</si>
  <si>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</si>
  <si>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</si>
  <si>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</si>
  <si>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</si>
  <si>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</si>
  <si>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</si>
  <si>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</si>
  <si>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</si>
  <si>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</si>
  <si>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</si>
  <si>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</si>
  <si>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</si>
  <si>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</si>
  <si>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</si>
  <si>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</si>
  <si>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</si>
  <si>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</si>
  <si>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</si>
  <si>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</si>
  <si>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</si>
  <si>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</si>
  <si>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</si>
  <si>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</si>
  <si>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</si>
  <si>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</si>
  <si>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</si>
  <si>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</si>
  <si>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</si>
  <si>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</si>
  <si>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</si>
  <si>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</si>
  <si>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</si>
  <si>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</si>
  <si>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</si>
  <si>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</si>
  <si>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</si>
  <si>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</si>
  <si>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</si>
  <si>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</si>
  <si>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</si>
  <si>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</si>
  <si>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</si>
  <si>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</si>
  <si>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</si>
  <si>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</si>
  <si>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</si>
  <si>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</si>
  <si>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</si>
  <si>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</si>
  <si>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</si>
  <si>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</si>
  <si>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</si>
  <si>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</si>
  <si>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</si>
  <si>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</si>
  <si>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</si>
  <si>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</si>
  <si>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</si>
  <si>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</si>
  <si>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</si>
  <si>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</si>
  <si>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</si>
  <si>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</si>
  <si>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</si>
  <si>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</si>
  <si>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</si>
  <si>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</si>
  <si>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</si>
  <si>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</si>
  <si>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</si>
  <si>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</si>
  <si>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</si>
  <si>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</si>
  <si>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</si>
  <si>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</si>
  <si>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</si>
  <si>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</si>
  <si>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</si>
  <si>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</si>
  <si>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</si>
  <si>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</si>
  <si>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</si>
  <si>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</si>
  <si>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</si>
  <si>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</si>
  <si>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</si>
  <si>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</si>
  <si>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</si>
  <si>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</si>
  <si>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</si>
  <si>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</si>
  <si>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</si>
  <si>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</si>
  <si>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</si>
  <si>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</si>
  <si>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</si>
  <si>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</si>
  <si>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</si>
  <si>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</si>
  <si>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</si>
  <si>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</si>
  <si>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</si>
  <si>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</si>
  <si>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</si>
  <si>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</si>
  <si>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</si>
  <si>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</si>
  <si>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</si>
  <si>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</si>
  <si>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</si>
  <si>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</si>
  <si>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</si>
  <si>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</si>
  <si>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</si>
  <si>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</si>
  <si>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</si>
  <si>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</si>
  <si>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</si>
  <si>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</si>
  <si>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</si>
  <si>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</si>
  <si>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</si>
  <si>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</si>
  <si>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</si>
  <si>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</si>
  <si>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</si>
  <si>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</si>
  <si>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</si>
  <si>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</si>
  <si>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</si>
  <si>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</si>
  <si>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</si>
  <si>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</si>
  <si>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</si>
  <si>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</si>
  <si>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</si>
  <si>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</si>
  <si>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</si>
  <si>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</si>
  <si>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</si>
  <si>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</si>
  <si>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</si>
  <si>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</si>
  <si>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</si>
  <si>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</si>
  <si>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</si>
  <si>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</si>
  <si>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</si>
  <si>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</si>
  <si>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</si>
  <si>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</si>
  <si>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</si>
  <si>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</si>
  <si>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</si>
  <si>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</si>
  <si>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</si>
  <si>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</si>
  <si>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</si>
  <si>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</si>
  <si>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</si>
  <si>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</si>
  <si>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</si>
  <si>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</si>
  <si>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</si>
  <si>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</si>
  <si>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</si>
  <si>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</si>
  <si>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</si>
  <si>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</si>
  <si>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</si>
  <si>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</si>
  <si>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</si>
  <si>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</si>
  <si>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</si>
  <si>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</si>
  <si>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</si>
  <si>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</si>
  <si>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</si>
  <si>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</si>
  <si>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</si>
  <si>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</si>
  <si>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</si>
  <si>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</si>
  <si>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</si>
  <si>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</si>
  <si>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</si>
  <si>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</si>
  <si>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</si>
  <si>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</si>
  <si>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</si>
  <si>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</si>
  <si>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</si>
  <si>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</si>
  <si>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</si>
  <si>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</si>
  <si>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</si>
  <si>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</si>
  <si>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</si>
  <si>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</si>
  <si>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</si>
  <si>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</si>
  <si>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</si>
  <si>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</si>
  <si>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</si>
  <si>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</si>
  <si>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</si>
  <si>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</si>
  <si>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</si>
  <si>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</si>
  <si>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</si>
  <si>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</si>
  <si>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</si>
  <si>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</si>
  <si>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</si>
  <si>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</si>
  <si>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</si>
  <si>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</si>
  <si>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</si>
  <si>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</si>
  <si>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</si>
  <si>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</si>
  <si>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</si>
  <si>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</si>
  <si>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</si>
  <si>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</si>
  <si>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</si>
  <si>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</si>
  <si>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</si>
  <si>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</si>
  <si>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</si>
  <si>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</si>
  <si>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</si>
  <si>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</si>
  <si>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</si>
  <si>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</si>
  <si>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</si>
  <si>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</si>
  <si>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</si>
  <si>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</si>
  <si>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</si>
  <si>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</si>
  <si>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</si>
  <si>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</si>
  <si>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</si>
  <si>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</si>
  <si>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</si>
  <si>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</si>
  <si>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</si>
  <si>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</si>
  <si>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</si>
  <si>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</si>
  <si>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</si>
  <si>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</si>
  <si>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</si>
  <si>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</si>
  <si>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</si>
  <si>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</si>
  <si>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</si>
  <si>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</si>
  <si>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</si>
  <si>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</si>
  <si>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</si>
  <si>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</si>
  <si>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</si>
  <si>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</si>
  <si>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</si>
  <si>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</si>
  <si>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</si>
  <si>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</si>
  <si>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</si>
  <si>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</si>
  <si>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</si>
  <si>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</si>
  <si>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</si>
  <si>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</si>
  <si>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</si>
  <si>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</si>
  <si>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</si>
  <si>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LAS MUJERES</t>
  </si>
  <si>
    <t>_____________________________________</t>
  </si>
  <si>
    <t>"ENCARGADO DE CUENTA PUBLICA
JORGE ENRIQUE HERRERA TOVAR"</t>
  </si>
  <si>
    <t>____________________________________</t>
  </si>
  <si>
    <t>"DIRECTORA GENERAL
MONICA MACIEL MENDEZ MORALES"</t>
  </si>
  <si>
    <t>linea recta</t>
  </si>
  <si>
    <t xml:space="preserve"> </t>
  </si>
  <si>
    <t>Correspondiente 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</si>
</sst>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43" fontId="8" fillId="0" borderId="0" xfId="14" applyFont="1"/>
    <xf numFmtId="0" fontId="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 wrapText="1"/>
    </xf>
    <xf numFmtId="3" fontId="12" fillId="0" borderId="0" xfId="8" applyNumberFormat="1" applyFont="1"/>
    <xf numFmtId="3" fontId="13" fillId="0" borderId="0" xfId="8" applyNumberFormat="1" applyFont="1"/>
    <xf numFmtId="4" fontId="2" fillId="0" borderId="0" xfId="12" applyNumberFormat="1" applyFont="1"/>
    <xf numFmtId="3" fontId="12" fillId="0" borderId="0" xfId="9" applyNumberFormat="1" applyFont="1"/>
    <xf numFmtId="3" fontId="13" fillId="0" borderId="0" xfId="9" applyNumberFormat="1" applyFont="1"/>
    <xf numFmtId="3" fontId="16" fillId="5" borderId="0" xfId="9" applyNumberFormat="1" applyFont="1" applyFill="1"/>
    <xf numFmtId="3" fontId="17" fillId="6" borderId="0" xfId="9" applyNumberFormat="1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cuenta%20publica\2021\TERCER%20TRIMESTRE\Balanza%20de%20Comproba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cuenta%20publica\2021\SEGUNDO%20TRIMESTRE\0351_BZC_MLEO_MUJ_21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1\09%20sep\EEFFSEP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1\06%20jun\EEFFJUN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ación"/>
    </sheetNames>
    <sheetDataSet>
      <sheetData sheetId="0">
        <row r="12">
          <cell r="G12">
            <v>5213174.41</v>
          </cell>
        </row>
        <row r="1646">
          <cell r="H1646">
            <v>-2950155.6</v>
          </cell>
        </row>
        <row r="1650">
          <cell r="H1650">
            <v>-461566.86</v>
          </cell>
        </row>
        <row r="1655">
          <cell r="H1655">
            <v>14521561.58</v>
          </cell>
        </row>
        <row r="1679">
          <cell r="H1679">
            <v>14519102.779999999</v>
          </cell>
        </row>
        <row r="1687">
          <cell r="H1687">
            <v>2458.8000000000002</v>
          </cell>
        </row>
        <row r="1688">
          <cell r="G1688">
            <v>9946074.1099999994</v>
          </cell>
        </row>
        <row r="1691">
          <cell r="G1691">
            <v>3590044.91</v>
          </cell>
        </row>
        <row r="1696">
          <cell r="G1696">
            <v>2637411.63</v>
          </cell>
        </row>
        <row r="1701">
          <cell r="G1701">
            <v>349927.61</v>
          </cell>
        </row>
        <row r="1710">
          <cell r="G1710">
            <v>777614.57</v>
          </cell>
        </row>
        <row r="1716">
          <cell r="G1716">
            <v>1033176.12</v>
          </cell>
        </row>
        <row r="1736">
          <cell r="G1736">
            <v>0</v>
          </cell>
        </row>
        <row r="1745">
          <cell r="G1745">
            <v>80742.289999999994</v>
          </cell>
        </row>
        <row r="1754">
          <cell r="G1754">
            <v>182.07</v>
          </cell>
        </row>
        <row r="1760">
          <cell r="G1760">
            <v>0</v>
          </cell>
        </row>
        <row r="1762">
          <cell r="G1762">
            <v>233</v>
          </cell>
        </row>
        <row r="1772">
          <cell r="G1772">
            <v>593.49</v>
          </cell>
        </row>
        <row r="1781">
          <cell r="G1781">
            <v>44768.12</v>
          </cell>
        </row>
        <row r="1785">
          <cell r="G1785">
            <v>0</v>
          </cell>
        </row>
        <row r="1792">
          <cell r="G1792">
            <v>0</v>
          </cell>
        </row>
        <row r="1800">
          <cell r="G1800">
            <v>5398.85</v>
          </cell>
        </row>
        <row r="1810">
          <cell r="G1810">
            <v>75655.31</v>
          </cell>
        </row>
        <row r="1824">
          <cell r="G1824">
            <v>0</v>
          </cell>
        </row>
        <row r="1835">
          <cell r="G1835">
            <v>446405.17</v>
          </cell>
        </row>
        <row r="1851">
          <cell r="G1851">
            <v>20241.53</v>
          </cell>
        </row>
        <row r="1864">
          <cell r="G1864">
            <v>40101.18</v>
          </cell>
        </row>
        <row r="1877">
          <cell r="G1877">
            <v>6115.95</v>
          </cell>
        </row>
        <row r="1886">
          <cell r="G1886">
            <v>956.01</v>
          </cell>
        </row>
        <row r="1896">
          <cell r="G1896">
            <v>6149.59</v>
          </cell>
        </row>
        <row r="1904">
          <cell r="G1904">
            <v>92522.99</v>
          </cell>
        </row>
        <row r="1914">
          <cell r="G1914">
            <v>78100.149999999994</v>
          </cell>
        </row>
        <row r="1922">
          <cell r="G1922">
            <v>499976.28</v>
          </cell>
        </row>
        <row r="1923">
          <cell r="G1923">
            <v>157055.73000000001</v>
          </cell>
        </row>
        <row r="1924">
          <cell r="G1924">
            <v>2701.56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Instructivo"/>
    </sheetNames>
    <sheetDataSet>
      <sheetData sheetId="0">
        <row r="6">
          <cell r="F6">
            <v>7767487.0999999996</v>
          </cell>
        </row>
        <row r="377">
          <cell r="G377">
            <v>1242756.1200000001</v>
          </cell>
        </row>
        <row r="378">
          <cell r="G378">
            <v>24746066.140000001</v>
          </cell>
        </row>
        <row r="435">
          <cell r="E435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RESUMEN"/>
      <sheetName val="PRES VS EJERC"/>
      <sheetName val="LDF"/>
      <sheetName val="COMPARATIVO"/>
      <sheetName val="EDO ACT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/>
      <sheetData sheetId="2">
        <row r="13">
          <cell r="AP13">
            <v>13628734.480000002</v>
          </cell>
        </row>
        <row r="113">
          <cell r="AP113">
            <v>25851.93</v>
          </cell>
        </row>
        <row r="114">
          <cell r="AP114">
            <v>19853.400000000001</v>
          </cell>
        </row>
        <row r="121">
          <cell r="AP121">
            <v>22429.3</v>
          </cell>
        </row>
        <row r="128">
          <cell r="AP128">
            <v>9249323.9749999978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H7">
            <v>108068.18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"/>
      <sheetName val="RESUMEN"/>
      <sheetName val="PRES VS EJERC"/>
      <sheetName val="CONCILIACION"/>
      <sheetName val="LDF"/>
      <sheetName val="COMPARATIVO"/>
      <sheetName val="EDO ACT"/>
      <sheetName val="BALANCE"/>
      <sheetName val="FLUJO "/>
      <sheetName val="ANALITICA FLUJO"/>
      <sheetName val="PASIVOS"/>
      <sheetName val="Hoja1"/>
    </sheetNames>
    <sheetDataSet>
      <sheetData sheetId="0"/>
      <sheetData sheetId="1"/>
      <sheetData sheetId="2">
        <row r="8">
          <cell r="AD8">
            <v>6418448.6999999993</v>
          </cell>
        </row>
      </sheetData>
      <sheetData sheetId="3">
        <row r="7">
          <cell r="H7">
            <v>67578</v>
          </cell>
        </row>
        <row r="9">
          <cell r="H9">
            <v>11615.69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F17" sqref="F17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3" t="s">
        <v>651</v>
      </c>
      <c r="B1" s="163"/>
      <c r="C1" s="36" t="s">
        <v>179</v>
      </c>
      <c r="D1" s="37">
        <v>2021</v>
      </c>
    </row>
    <row r="2" spans="1:4" x14ac:dyDescent="0.2">
      <c r="A2" s="164" t="s">
        <v>485</v>
      </c>
      <c r="B2" s="164"/>
      <c r="C2" s="36" t="s">
        <v>181</v>
      </c>
      <c r="D2" s="39" t="s">
        <v>606</v>
      </c>
    </row>
    <row r="3" spans="1:4" x14ac:dyDescent="0.2">
      <c r="A3" s="165" t="s">
        <v>658</v>
      </c>
      <c r="B3" s="165"/>
      <c r="C3" s="36" t="s">
        <v>182</v>
      </c>
      <c r="D3" s="37">
        <v>3</v>
      </c>
    </row>
    <row r="4" spans="1:4" x14ac:dyDescent="0.2">
      <c r="A4" s="116" t="s">
        <v>650</v>
      </c>
      <c r="B4" s="116"/>
      <c r="C4" s="117"/>
      <c r="D4" s="118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11"/>
    </row>
    <row r="12" spans="1:4" x14ac:dyDescent="0.2">
      <c r="A12" s="64" t="s">
        <v>5</v>
      </c>
      <c r="B12" s="65" t="s">
        <v>6</v>
      </c>
      <c r="C12" s="111"/>
    </row>
    <row r="13" spans="1:4" x14ac:dyDescent="0.2">
      <c r="A13" s="64" t="s">
        <v>133</v>
      </c>
      <c r="B13" s="65" t="s">
        <v>601</v>
      </c>
      <c r="C13" s="111"/>
    </row>
    <row r="14" spans="1:4" x14ac:dyDescent="0.2">
      <c r="A14" s="64" t="s">
        <v>7</v>
      </c>
      <c r="B14" s="65" t="s">
        <v>597</v>
      </c>
      <c r="C14" s="111"/>
    </row>
    <row r="15" spans="1:4" x14ac:dyDescent="0.2">
      <c r="A15" s="64" t="s">
        <v>8</v>
      </c>
      <c r="B15" s="65" t="s">
        <v>132</v>
      </c>
      <c r="C15" s="111"/>
    </row>
    <row r="16" spans="1:4" x14ac:dyDescent="0.2">
      <c r="A16" s="64" t="s">
        <v>9</v>
      </c>
      <c r="B16" s="65" t="s">
        <v>10</v>
      </c>
      <c r="C16" s="111"/>
    </row>
    <row r="17" spans="1:3" x14ac:dyDescent="0.2">
      <c r="A17" s="64" t="s">
        <v>11</v>
      </c>
      <c r="B17" s="65" t="s">
        <v>12</v>
      </c>
      <c r="C17" s="111"/>
    </row>
    <row r="18" spans="1:3" x14ac:dyDescent="0.2">
      <c r="A18" s="64" t="s">
        <v>13</v>
      </c>
      <c r="B18" s="65" t="s">
        <v>14</v>
      </c>
      <c r="C18" s="111"/>
    </row>
    <row r="19" spans="1:3" x14ac:dyDescent="0.2">
      <c r="A19" s="64" t="s">
        <v>15</v>
      </c>
      <c r="B19" s="65" t="s">
        <v>16</v>
      </c>
      <c r="C19" s="111"/>
    </row>
    <row r="20" spans="1:3" x14ac:dyDescent="0.2">
      <c r="A20" s="64" t="s">
        <v>17</v>
      </c>
      <c r="B20" s="65" t="s">
        <v>598</v>
      </c>
      <c r="C20" s="111"/>
    </row>
    <row r="21" spans="1:3" x14ac:dyDescent="0.2">
      <c r="A21" s="64" t="s">
        <v>18</v>
      </c>
      <c r="B21" s="65" t="s">
        <v>19</v>
      </c>
      <c r="C21" s="111"/>
    </row>
    <row r="22" spans="1:3" x14ac:dyDescent="0.2">
      <c r="A22" s="64" t="s">
        <v>20</v>
      </c>
      <c r="B22" s="65" t="s">
        <v>168</v>
      </c>
      <c r="C22" s="111"/>
    </row>
    <row r="23" spans="1:3" x14ac:dyDescent="0.2">
      <c r="A23" s="64" t="s">
        <v>21</v>
      </c>
      <c r="B23" s="65" t="s">
        <v>22</v>
      </c>
      <c r="C23" s="111"/>
    </row>
    <row r="24" spans="1:3" x14ac:dyDescent="0.2">
      <c r="A24" s="64" t="s">
        <v>569</v>
      </c>
      <c r="B24" s="65" t="s">
        <v>292</v>
      </c>
      <c r="C24" s="111"/>
    </row>
    <row r="25" spans="1:3" x14ac:dyDescent="0.2">
      <c r="A25" s="64" t="s">
        <v>570</v>
      </c>
      <c r="B25" s="65" t="s">
        <v>572</v>
      </c>
      <c r="C25" s="111"/>
    </row>
    <row r="26" spans="1:3" x14ac:dyDescent="0.2">
      <c r="A26" s="64" t="s">
        <v>571</v>
      </c>
      <c r="B26" s="65" t="s">
        <v>329</v>
      </c>
      <c r="C26" s="111"/>
    </row>
    <row r="27" spans="1:3" x14ac:dyDescent="0.2">
      <c r="A27" s="64" t="s">
        <v>573</v>
      </c>
      <c r="B27" s="65" t="s">
        <v>346</v>
      </c>
      <c r="C27" s="111"/>
    </row>
    <row r="28" spans="1:3" x14ac:dyDescent="0.2">
      <c r="A28" s="64" t="s">
        <v>23</v>
      </c>
      <c r="B28" s="65" t="s">
        <v>24</v>
      </c>
      <c r="C28" s="111"/>
    </row>
    <row r="29" spans="1:3" x14ac:dyDescent="0.2">
      <c r="A29" s="64" t="s">
        <v>25</v>
      </c>
      <c r="B29" s="65" t="s">
        <v>26</v>
      </c>
      <c r="C29" s="111"/>
    </row>
    <row r="30" spans="1:3" x14ac:dyDescent="0.2">
      <c r="A30" s="64" t="s">
        <v>27</v>
      </c>
      <c r="B30" s="65" t="s">
        <v>28</v>
      </c>
      <c r="C30" s="111"/>
    </row>
    <row r="31" spans="1:3" x14ac:dyDescent="0.2">
      <c r="A31" s="64" t="s">
        <v>29</v>
      </c>
      <c r="B31" s="65" t="s">
        <v>30</v>
      </c>
      <c r="C31" s="111"/>
    </row>
    <row r="32" spans="1:3" x14ac:dyDescent="0.2">
      <c r="A32" s="64" t="s">
        <v>76</v>
      </c>
      <c r="B32" s="65" t="s">
        <v>77</v>
      </c>
      <c r="C32" s="111"/>
    </row>
    <row r="33" spans="1:5" x14ac:dyDescent="0.2">
      <c r="A33" s="64"/>
      <c r="B33" s="65"/>
      <c r="C33" s="111"/>
    </row>
    <row r="34" spans="1:5" x14ac:dyDescent="0.2">
      <c r="A34" s="17"/>
      <c r="B34" s="19"/>
      <c r="C34" s="111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6" t="s">
        <v>649</v>
      </c>
      <c r="B43" s="166"/>
      <c r="C43" s="134"/>
      <c r="D43" s="134"/>
      <c r="E43" s="134"/>
    </row>
    <row r="46" spans="1:5" x14ac:dyDescent="0.2">
      <c r="B46" s="137" t="s">
        <v>654</v>
      </c>
    </row>
    <row r="47" spans="1:5" ht="22.5" x14ac:dyDescent="0.2">
      <c r="B47" s="137" t="s">
        <v>655</v>
      </c>
    </row>
    <row r="50" spans="2:2" x14ac:dyDescent="0.2">
      <c r="B50" s="135" t="s">
        <v>652</v>
      </c>
    </row>
    <row r="51" spans="2:2" ht="22.5" x14ac:dyDescent="0.2">
      <c r="B51" s="136" t="s">
        <v>653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27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70" t="str">
        <f>ESF!A1</f>
        <v>INSTITUTO MUNICIPAL DE LAS MUJERES</v>
      </c>
      <c r="B1" s="171"/>
      <c r="C1" s="172"/>
    </row>
    <row r="2" spans="1:3" s="58" customFormat="1" ht="18" customHeight="1" x14ac:dyDescent="0.25">
      <c r="A2" s="173" t="s">
        <v>482</v>
      </c>
      <c r="B2" s="174"/>
      <c r="C2" s="175"/>
    </row>
    <row r="3" spans="1:3" s="58" customFormat="1" ht="18" customHeight="1" x14ac:dyDescent="0.25">
      <c r="A3" s="173" t="str">
        <f>ESF!A3</f>
        <v>Correspondiente del 01 de Enero al 30 de Septiembre de 2021</v>
      </c>
      <c r="B3" s="174"/>
      <c r="C3" s="175"/>
    </row>
    <row r="4" spans="1:3" s="60" customFormat="1" x14ac:dyDescent="0.2">
      <c r="A4" s="176" t="s">
        <v>478</v>
      </c>
      <c r="B4" s="177"/>
      <c r="C4" s="178"/>
    </row>
    <row r="5" spans="1:3" x14ac:dyDescent="0.2">
      <c r="A5" s="75" t="s">
        <v>517</v>
      </c>
      <c r="B5" s="75"/>
      <c r="C5" s="138">
        <f>+'[3]PRES VS EJERC'!$AP$13</f>
        <v>13628734.480000002</v>
      </c>
    </row>
    <row r="6" spans="1:3" x14ac:dyDescent="0.2">
      <c r="A6" s="76"/>
      <c r="B6" s="77"/>
      <c r="C6" s="139"/>
    </row>
    <row r="7" spans="1:3" x14ac:dyDescent="0.2">
      <c r="A7" s="83" t="s">
        <v>518</v>
      </c>
      <c r="B7" s="83"/>
      <c r="C7" s="140">
        <f>SUM(C8:C13)</f>
        <v>892828</v>
      </c>
    </row>
    <row r="8" spans="1:3" x14ac:dyDescent="0.2">
      <c r="A8" s="89" t="s">
        <v>519</v>
      </c>
      <c r="B8" s="88" t="s">
        <v>330</v>
      </c>
      <c r="C8" s="141">
        <v>0</v>
      </c>
    </row>
    <row r="9" spans="1:3" x14ac:dyDescent="0.2">
      <c r="A9" s="78" t="s">
        <v>520</v>
      </c>
      <c r="B9" s="79" t="s">
        <v>529</v>
      </c>
      <c r="C9" s="141">
        <v>0</v>
      </c>
    </row>
    <row r="10" spans="1:3" x14ac:dyDescent="0.2">
      <c r="A10" s="78" t="s">
        <v>521</v>
      </c>
      <c r="B10" s="79" t="s">
        <v>338</v>
      </c>
      <c r="C10" s="141">
        <v>0</v>
      </c>
    </row>
    <row r="11" spans="1:3" x14ac:dyDescent="0.2">
      <c r="A11" s="78" t="s">
        <v>522</v>
      </c>
      <c r="B11" s="79" t="s">
        <v>339</v>
      </c>
      <c r="C11" s="141">
        <v>0</v>
      </c>
    </row>
    <row r="12" spans="1:3" x14ac:dyDescent="0.2">
      <c r="A12" s="78" t="s">
        <v>523</v>
      </c>
      <c r="B12" s="79" t="s">
        <v>340</v>
      </c>
      <c r="C12" s="141">
        <v>0</v>
      </c>
    </row>
    <row r="13" spans="1:3" x14ac:dyDescent="0.2">
      <c r="A13" s="80" t="s">
        <v>524</v>
      </c>
      <c r="B13" s="81" t="s">
        <v>525</v>
      </c>
      <c r="C13" s="141">
        <f>892828</f>
        <v>892828</v>
      </c>
    </row>
    <row r="14" spans="1:3" x14ac:dyDescent="0.2">
      <c r="A14" s="76"/>
      <c r="B14" s="82"/>
      <c r="C14" s="142"/>
    </row>
    <row r="15" spans="1:3" x14ac:dyDescent="0.2">
      <c r="A15" s="83" t="s">
        <v>83</v>
      </c>
      <c r="B15" s="77"/>
      <c r="C15" s="140">
        <f>SUM(C16:C18)</f>
        <v>0</v>
      </c>
    </row>
    <row r="16" spans="1:3" x14ac:dyDescent="0.2">
      <c r="A16" s="84">
        <v>3.1</v>
      </c>
      <c r="B16" s="79" t="s">
        <v>528</v>
      </c>
      <c r="C16" s="141">
        <v>0</v>
      </c>
    </row>
    <row r="17" spans="1:4" x14ac:dyDescent="0.2">
      <c r="A17" s="85">
        <v>3.2</v>
      </c>
      <c r="B17" s="79" t="s">
        <v>526</v>
      </c>
      <c r="C17" s="141">
        <v>0</v>
      </c>
    </row>
    <row r="18" spans="1:4" x14ac:dyDescent="0.2">
      <c r="A18" s="85">
        <v>3.3</v>
      </c>
      <c r="B18" s="81" t="s">
        <v>527</v>
      </c>
      <c r="C18" s="143">
        <v>0</v>
      </c>
    </row>
    <row r="19" spans="1:4" x14ac:dyDescent="0.2">
      <c r="A19" s="76"/>
      <c r="B19" s="86"/>
      <c r="C19" s="144"/>
    </row>
    <row r="20" spans="1:4" x14ac:dyDescent="0.2">
      <c r="A20" s="87" t="s">
        <v>82</v>
      </c>
      <c r="B20" s="87"/>
      <c r="C20" s="138">
        <f>C5+C7-C15</f>
        <v>14521562.480000002</v>
      </c>
    </row>
    <row r="22" spans="1:4" x14ac:dyDescent="0.2">
      <c r="B22" s="42" t="s">
        <v>649</v>
      </c>
    </row>
    <row r="24" spans="1:4" x14ac:dyDescent="0.2">
      <c r="B24" s="137" t="s">
        <v>654</v>
      </c>
      <c r="D24" s="42"/>
    </row>
    <row r="25" spans="1:4" ht="22.5" x14ac:dyDescent="0.2">
      <c r="B25" s="137" t="s">
        <v>655</v>
      </c>
      <c r="D25" s="42"/>
    </row>
    <row r="26" spans="1:4" x14ac:dyDescent="0.2">
      <c r="B26" s="135" t="s">
        <v>652</v>
      </c>
    </row>
    <row r="27" spans="1:4" ht="22.5" x14ac:dyDescent="0.2">
      <c r="B27" s="13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6"/>
  <sheetViews>
    <sheetView showGridLines="0" topLeftCell="A18" workbookViewId="0">
      <selection activeCell="C39" sqref="C39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9" t="str">
        <f>ESF!A1</f>
        <v>INSTITUTO MUNICIPAL DE LAS MUJERES</v>
      </c>
      <c r="B1" s="180"/>
      <c r="C1" s="181"/>
    </row>
    <row r="2" spans="1:3" s="61" customFormat="1" ht="18.95" customHeight="1" x14ac:dyDescent="0.25">
      <c r="A2" s="182" t="s">
        <v>483</v>
      </c>
      <c r="B2" s="183"/>
      <c r="C2" s="184"/>
    </row>
    <row r="3" spans="1:3" s="61" customFormat="1" ht="18.95" customHeight="1" x14ac:dyDescent="0.25">
      <c r="A3" s="182" t="str">
        <f>ESF!A3</f>
        <v>Correspondiente del 01 de Enero al 30 de Septiembre de 2021</v>
      </c>
      <c r="B3" s="183"/>
      <c r="C3" s="184"/>
    </row>
    <row r="4" spans="1:3" x14ac:dyDescent="0.2">
      <c r="A4" s="176" t="s">
        <v>478</v>
      </c>
      <c r="B4" s="177"/>
      <c r="C4" s="178"/>
    </row>
    <row r="5" spans="1:3" x14ac:dyDescent="0.2">
      <c r="A5" s="95" t="s">
        <v>530</v>
      </c>
      <c r="B5" s="75"/>
      <c r="C5" s="145">
        <f>+'[3]PRES VS EJERC'!$AP$128</f>
        <v>9249323.9749999978</v>
      </c>
    </row>
    <row r="6" spans="1:3" x14ac:dyDescent="0.2">
      <c r="A6" s="91"/>
      <c r="B6" s="77"/>
      <c r="C6" s="139"/>
    </row>
    <row r="7" spans="1:3" x14ac:dyDescent="0.2">
      <c r="A7" s="83" t="s">
        <v>531</v>
      </c>
      <c r="B7" s="92"/>
      <c r="C7" s="140">
        <f>SUM(C8:C28)</f>
        <v>82666.99500000001</v>
      </c>
    </row>
    <row r="8" spans="1:3" x14ac:dyDescent="0.2">
      <c r="A8" s="96">
        <v>2.1</v>
      </c>
      <c r="B8" s="97" t="s">
        <v>358</v>
      </c>
      <c r="C8" s="146">
        <v>0</v>
      </c>
    </row>
    <row r="9" spans="1:3" x14ac:dyDescent="0.2">
      <c r="A9" s="96">
        <v>2.2000000000000002</v>
      </c>
      <c r="B9" s="97" t="s">
        <v>355</v>
      </c>
      <c r="C9" s="146">
        <v>0</v>
      </c>
    </row>
    <row r="10" spans="1:3" x14ac:dyDescent="0.2">
      <c r="A10" s="101">
        <v>2.2999999999999998</v>
      </c>
      <c r="B10" s="90" t="s">
        <v>224</v>
      </c>
      <c r="C10" s="146">
        <f>+'[3]PRES VS EJERC'!$AP$113+'[3]PRES VS EJERC'!$AP$114</f>
        <v>45705.33</v>
      </c>
    </row>
    <row r="11" spans="1:3" x14ac:dyDescent="0.2">
      <c r="A11" s="101">
        <v>2.4</v>
      </c>
      <c r="B11" s="90" t="s">
        <v>225</v>
      </c>
      <c r="C11" s="146">
        <v>0</v>
      </c>
    </row>
    <row r="12" spans="1:3" x14ac:dyDescent="0.2">
      <c r="A12" s="101">
        <v>2.5</v>
      </c>
      <c r="B12" s="90" t="s">
        <v>226</v>
      </c>
      <c r="C12" s="146">
        <v>0</v>
      </c>
    </row>
    <row r="13" spans="1:3" x14ac:dyDescent="0.2">
      <c r="A13" s="101">
        <v>2.6</v>
      </c>
      <c r="B13" s="90" t="s">
        <v>227</v>
      </c>
      <c r="C13" s="146">
        <v>0</v>
      </c>
    </row>
    <row r="14" spans="1:3" x14ac:dyDescent="0.2">
      <c r="A14" s="101">
        <v>2.7</v>
      </c>
      <c r="B14" s="90" t="s">
        <v>228</v>
      </c>
      <c r="C14" s="146">
        <v>0</v>
      </c>
    </row>
    <row r="15" spans="1:3" x14ac:dyDescent="0.2">
      <c r="A15" s="101">
        <v>2.8</v>
      </c>
      <c r="B15" s="90" t="s">
        <v>229</v>
      </c>
      <c r="C15" s="146">
        <f>+'[3]PRES VS EJERC'!$AP$121</f>
        <v>22429.3</v>
      </c>
    </row>
    <row r="16" spans="1:3" x14ac:dyDescent="0.2">
      <c r="A16" s="101">
        <v>2.9</v>
      </c>
      <c r="B16" s="90" t="s">
        <v>231</v>
      </c>
      <c r="C16" s="146">
        <v>0</v>
      </c>
    </row>
    <row r="17" spans="1:3" x14ac:dyDescent="0.2">
      <c r="A17" s="101" t="s">
        <v>532</v>
      </c>
      <c r="B17" s="90" t="s">
        <v>533</v>
      </c>
      <c r="C17" s="146">
        <v>0</v>
      </c>
    </row>
    <row r="18" spans="1:3" x14ac:dyDescent="0.2">
      <c r="A18" s="101" t="s">
        <v>562</v>
      </c>
      <c r="B18" s="90" t="s">
        <v>233</v>
      </c>
      <c r="C18" s="146">
        <v>0</v>
      </c>
    </row>
    <row r="19" spans="1:3" x14ac:dyDescent="0.2">
      <c r="A19" s="101" t="s">
        <v>563</v>
      </c>
      <c r="B19" s="90" t="s">
        <v>534</v>
      </c>
      <c r="C19" s="146">
        <v>0</v>
      </c>
    </row>
    <row r="20" spans="1:3" x14ac:dyDescent="0.2">
      <c r="A20" s="101" t="s">
        <v>564</v>
      </c>
      <c r="B20" s="90" t="s">
        <v>535</v>
      </c>
      <c r="C20" s="146">
        <v>0</v>
      </c>
    </row>
    <row r="21" spans="1:3" x14ac:dyDescent="0.2">
      <c r="A21" s="101" t="s">
        <v>565</v>
      </c>
      <c r="B21" s="90" t="s">
        <v>536</v>
      </c>
      <c r="C21" s="146">
        <v>0</v>
      </c>
    </row>
    <row r="22" spans="1:3" x14ac:dyDescent="0.2">
      <c r="A22" s="101" t="s">
        <v>537</v>
      </c>
      <c r="B22" s="90" t="s">
        <v>538</v>
      </c>
      <c r="C22" s="146">
        <v>0</v>
      </c>
    </row>
    <row r="23" spans="1:3" x14ac:dyDescent="0.2">
      <c r="A23" s="101" t="s">
        <v>539</v>
      </c>
      <c r="B23" s="90" t="s">
        <v>540</v>
      </c>
      <c r="C23" s="146">
        <v>0</v>
      </c>
    </row>
    <row r="24" spans="1:3" x14ac:dyDescent="0.2">
      <c r="A24" s="101" t="s">
        <v>541</v>
      </c>
      <c r="B24" s="90" t="s">
        <v>542</v>
      </c>
      <c r="C24" s="146">
        <v>0</v>
      </c>
    </row>
    <row r="25" spans="1:3" x14ac:dyDescent="0.2">
      <c r="A25" s="101" t="s">
        <v>543</v>
      </c>
      <c r="B25" s="90" t="s">
        <v>544</v>
      </c>
      <c r="C25" s="146">
        <v>0</v>
      </c>
    </row>
    <row r="26" spans="1:3" x14ac:dyDescent="0.2">
      <c r="A26" s="101" t="s">
        <v>545</v>
      </c>
      <c r="B26" s="90" t="s">
        <v>546</v>
      </c>
      <c r="C26" s="146">
        <v>0</v>
      </c>
    </row>
    <row r="27" spans="1:3" x14ac:dyDescent="0.2">
      <c r="A27" s="101" t="s">
        <v>547</v>
      </c>
      <c r="B27" s="90" t="s">
        <v>548</v>
      </c>
      <c r="C27" s="146">
        <v>0</v>
      </c>
    </row>
    <row r="28" spans="1:3" x14ac:dyDescent="0.2">
      <c r="A28" s="101" t="s">
        <v>549</v>
      </c>
      <c r="B28" s="97" t="s">
        <v>550</v>
      </c>
      <c r="C28" s="146">
        <v>14532.365</v>
      </c>
    </row>
    <row r="29" spans="1:3" x14ac:dyDescent="0.2">
      <c r="A29" s="102"/>
      <c r="B29" s="98"/>
      <c r="C29" s="147"/>
    </row>
    <row r="30" spans="1:3" x14ac:dyDescent="0.2">
      <c r="A30" s="99" t="s">
        <v>551</v>
      </c>
      <c r="B30" s="100"/>
      <c r="C30" s="148">
        <f>SUM(C31:C37)</f>
        <v>779417.44</v>
      </c>
    </row>
    <row r="31" spans="1:3" x14ac:dyDescent="0.2">
      <c r="A31" s="101" t="s">
        <v>552</v>
      </c>
      <c r="B31" s="90" t="s">
        <v>427</v>
      </c>
      <c r="C31" s="146">
        <f>+ACT!C185</f>
        <v>659733.57000000007</v>
      </c>
    </row>
    <row r="32" spans="1:3" x14ac:dyDescent="0.2">
      <c r="A32" s="101" t="s">
        <v>553</v>
      </c>
      <c r="B32" s="90" t="s">
        <v>80</v>
      </c>
      <c r="C32" s="146">
        <v>0</v>
      </c>
    </row>
    <row r="33" spans="1:3" x14ac:dyDescent="0.2">
      <c r="A33" s="101" t="s">
        <v>554</v>
      </c>
      <c r="B33" s="90" t="s">
        <v>437</v>
      </c>
      <c r="C33" s="146">
        <v>0</v>
      </c>
    </row>
    <row r="34" spans="1:3" x14ac:dyDescent="0.2">
      <c r="A34" s="101" t="s">
        <v>555</v>
      </c>
      <c r="B34" s="90" t="s">
        <v>556</v>
      </c>
      <c r="C34" s="146">
        <v>0</v>
      </c>
    </row>
    <row r="35" spans="1:3" x14ac:dyDescent="0.2">
      <c r="A35" s="101" t="s">
        <v>557</v>
      </c>
      <c r="B35" s="90" t="s">
        <v>558</v>
      </c>
      <c r="C35" s="146">
        <v>0</v>
      </c>
    </row>
    <row r="36" spans="1:3" x14ac:dyDescent="0.2">
      <c r="A36" s="101" t="s">
        <v>559</v>
      </c>
      <c r="B36" s="90" t="s">
        <v>445</v>
      </c>
      <c r="C36" s="146">
        <f>+[4]CONCILIACION!$H$9</f>
        <v>11615.69</v>
      </c>
    </row>
    <row r="37" spans="1:3" x14ac:dyDescent="0.2">
      <c r="A37" s="101" t="s">
        <v>560</v>
      </c>
      <c r="B37" s="97" t="s">
        <v>561</v>
      </c>
      <c r="C37" s="149">
        <f>+[3]CONCILIACION!$H$7</f>
        <v>108068.18</v>
      </c>
    </row>
    <row r="38" spans="1:3" x14ac:dyDescent="0.2">
      <c r="A38" s="91"/>
      <c r="B38" s="93"/>
      <c r="C38" s="150"/>
    </row>
    <row r="39" spans="1:3" x14ac:dyDescent="0.2">
      <c r="A39" s="94" t="s">
        <v>84</v>
      </c>
      <c r="B39" s="75"/>
      <c r="C39" s="138">
        <f>C5-C7+C30</f>
        <v>9946074.4199999981</v>
      </c>
    </row>
    <row r="41" spans="1:3" x14ac:dyDescent="0.2">
      <c r="B41" s="42" t="s">
        <v>649</v>
      </c>
    </row>
    <row r="43" spans="1:3" x14ac:dyDescent="0.2">
      <c r="B43" s="137" t="s">
        <v>654</v>
      </c>
    </row>
    <row r="44" spans="1:3" ht="22.5" x14ac:dyDescent="0.2">
      <c r="B44" s="137" t="s">
        <v>655</v>
      </c>
    </row>
    <row r="45" spans="1:3" x14ac:dyDescent="0.2">
      <c r="B45" s="135" t="s">
        <v>652</v>
      </c>
    </row>
    <row r="46" spans="1:3" ht="22.5" x14ac:dyDescent="0.2">
      <c r="B46" s="136" t="s">
        <v>653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5"/>
  <sheetViews>
    <sheetView tabSelected="1" workbookViewId="0">
      <selection activeCell="B48" sqref="B48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85" t="str">
        <f>'Notas a los Edos Financieros'!A1</f>
        <v>INSTITUTO MUNICIPAL DE LAS MUJERES</v>
      </c>
      <c r="B1" s="186"/>
      <c r="C1" s="186"/>
      <c r="D1" s="186"/>
      <c r="E1" s="186"/>
      <c r="F1" s="186"/>
      <c r="G1" s="152" t="s">
        <v>179</v>
      </c>
      <c r="H1" s="153">
        <f>'Notas a los Edos Financieros'!D1</f>
        <v>2021</v>
      </c>
      <c r="I1" s="123"/>
      <c r="J1" s="123"/>
    </row>
    <row r="2" spans="1:10" ht="18.95" customHeight="1" x14ac:dyDescent="0.2">
      <c r="A2" s="185" t="s">
        <v>484</v>
      </c>
      <c r="B2" s="186"/>
      <c r="C2" s="186"/>
      <c r="D2" s="186"/>
      <c r="E2" s="186"/>
      <c r="F2" s="186"/>
      <c r="G2" s="152" t="s">
        <v>181</v>
      </c>
      <c r="H2" s="153" t="str">
        <f>'Notas a los Edos Financieros'!D2</f>
        <v>Trimestral</v>
      </c>
      <c r="I2" s="123"/>
      <c r="J2" s="123"/>
    </row>
    <row r="3" spans="1:10" ht="18.95" customHeight="1" x14ac:dyDescent="0.2">
      <c r="A3" s="185" t="str">
        <f>'Notas a los Edos Financieros'!A3</f>
        <v>Correspondiente del 01 de Enero al 30 de Septiembre de 2021</v>
      </c>
      <c r="B3" s="186"/>
      <c r="C3" s="186"/>
      <c r="D3" s="186"/>
      <c r="E3" s="186"/>
      <c r="F3" s="186"/>
      <c r="G3" s="152" t="s">
        <v>182</v>
      </c>
      <c r="H3" s="153">
        <f>'Notas a los Edos Financieros'!D3</f>
        <v>3</v>
      </c>
      <c r="I3" s="123"/>
      <c r="J3" s="123"/>
    </row>
    <row r="4" spans="1:10" x14ac:dyDescent="0.2">
      <c r="A4" s="154" t="s">
        <v>183</v>
      </c>
      <c r="B4" s="125"/>
      <c r="C4" s="125"/>
      <c r="D4" s="125"/>
      <c r="E4" s="125"/>
      <c r="F4" s="125"/>
      <c r="G4" s="125"/>
      <c r="H4" s="125"/>
      <c r="I4" s="123"/>
      <c r="J4" s="123"/>
    </row>
    <row r="5" spans="1:10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</row>
    <row r="6" spans="1:10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</row>
    <row r="7" spans="1:10" ht="24.95" customHeight="1" x14ac:dyDescent="0.2">
      <c r="A7" s="154" t="s">
        <v>146</v>
      </c>
      <c r="B7" s="154" t="s">
        <v>479</v>
      </c>
      <c r="C7" s="155" t="s">
        <v>163</v>
      </c>
      <c r="D7" s="155" t="s">
        <v>480</v>
      </c>
      <c r="E7" s="155" t="s">
        <v>481</v>
      </c>
      <c r="F7" s="155" t="s">
        <v>162</v>
      </c>
      <c r="G7" s="155" t="s">
        <v>124</v>
      </c>
      <c r="H7" s="155" t="s">
        <v>165</v>
      </c>
      <c r="I7" s="155" t="s">
        <v>166</v>
      </c>
      <c r="J7" s="155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9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9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9" s="63" customFormat="1" x14ac:dyDescent="0.2">
      <c r="A35" s="62">
        <v>8000</v>
      </c>
      <c r="B35" s="63" t="s">
        <v>97</v>
      </c>
    </row>
    <row r="36" spans="1:9" x14ac:dyDescent="0.2">
      <c r="A36" s="51">
        <v>8110</v>
      </c>
      <c r="B36" s="51" t="s">
        <v>96</v>
      </c>
      <c r="C36" s="56">
        <v>0</v>
      </c>
      <c r="D36" s="56">
        <v>15012317</v>
      </c>
      <c r="E36" s="56">
        <f>+[2]Balanza!E435</f>
        <v>0</v>
      </c>
      <c r="F36" s="56">
        <f>+C36+D36-E36</f>
        <v>15012317</v>
      </c>
    </row>
    <row r="37" spans="1:9" x14ac:dyDescent="0.2">
      <c r="A37" s="51">
        <v>8120</v>
      </c>
      <c r="B37" s="51" t="s">
        <v>95</v>
      </c>
      <c r="C37" s="56">
        <v>0</v>
      </c>
      <c r="D37" s="56">
        <v>14522213.300000001</v>
      </c>
      <c r="E37" s="56">
        <v>16307866.58</v>
      </c>
      <c r="F37" s="56">
        <v>1785653.28</v>
      </c>
    </row>
    <row r="38" spans="1:9" x14ac:dyDescent="0.2">
      <c r="A38" s="51">
        <v>8130</v>
      </c>
      <c r="B38" s="51" t="s">
        <v>94</v>
      </c>
      <c r="C38" s="56">
        <v>0</v>
      </c>
      <c r="D38" s="56">
        <v>1295549.58</v>
      </c>
      <c r="E38" s="56">
        <v>0</v>
      </c>
      <c r="F38" s="56">
        <v>1295549.58</v>
      </c>
      <c r="G38" s="151" t="s">
        <v>657</v>
      </c>
      <c r="H38" s="2"/>
    </row>
    <row r="39" spans="1:9" x14ac:dyDescent="0.2">
      <c r="A39" s="51">
        <v>8140</v>
      </c>
      <c r="B39" s="51" t="s">
        <v>93</v>
      </c>
      <c r="C39" s="56">
        <v>0</v>
      </c>
      <c r="D39" s="56">
        <v>13628735.130000001</v>
      </c>
      <c r="E39" s="56">
        <v>14522213.300000001</v>
      </c>
      <c r="F39" s="56">
        <v>893478.17</v>
      </c>
      <c r="H39" s="2"/>
    </row>
    <row r="40" spans="1:9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13628735.130000001</v>
      </c>
      <c r="F40" s="56">
        <v>13628735.130000001</v>
      </c>
      <c r="H40" s="2"/>
    </row>
    <row r="41" spans="1:9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15012317</v>
      </c>
      <c r="F41" s="56">
        <v>15012317</v>
      </c>
      <c r="H41" s="2"/>
    </row>
    <row r="42" spans="1:9" x14ac:dyDescent="0.2">
      <c r="A42" s="51">
        <v>8220</v>
      </c>
      <c r="B42" s="51" t="s">
        <v>90</v>
      </c>
      <c r="C42" s="56">
        <v>0</v>
      </c>
      <c r="D42" s="56">
        <v>16307866.300000001</v>
      </c>
      <c r="E42" s="56">
        <v>14548773.75</v>
      </c>
      <c r="F42" s="56">
        <v>1759092.55</v>
      </c>
      <c r="G42" s="151" t="s">
        <v>657</v>
      </c>
      <c r="H42" s="2"/>
    </row>
    <row r="43" spans="1:9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1295549.3</v>
      </c>
      <c r="F43" s="56">
        <v>1295549.3</v>
      </c>
      <c r="H43" s="2"/>
      <c r="I43" s="2"/>
    </row>
    <row r="44" spans="1:9" x14ac:dyDescent="0.2">
      <c r="A44" s="51">
        <v>8240</v>
      </c>
      <c r="B44" s="51" t="s">
        <v>88</v>
      </c>
      <c r="C44" s="56">
        <v>0</v>
      </c>
      <c r="D44" s="56">
        <v>14548773.75</v>
      </c>
      <c r="E44" s="56">
        <v>9342859.4800000004</v>
      </c>
      <c r="F44" s="56">
        <v>5205914.2699999996</v>
      </c>
      <c r="G44" s="151" t="s">
        <v>657</v>
      </c>
      <c r="H44" s="2"/>
    </row>
    <row r="45" spans="1:9" x14ac:dyDescent="0.2">
      <c r="A45" s="51">
        <v>8250</v>
      </c>
      <c r="B45" s="51" t="s">
        <v>87</v>
      </c>
      <c r="C45" s="56">
        <v>0</v>
      </c>
      <c r="D45" s="56">
        <v>9342859.4800000004</v>
      </c>
      <c r="E45" s="56">
        <v>9249323.9800000004</v>
      </c>
      <c r="F45" s="56">
        <v>93535.5</v>
      </c>
      <c r="G45" s="151" t="s">
        <v>657</v>
      </c>
    </row>
    <row r="46" spans="1:9" x14ac:dyDescent="0.2">
      <c r="A46" s="51">
        <v>8260</v>
      </c>
      <c r="B46" s="51" t="s">
        <v>86</v>
      </c>
      <c r="C46" s="56">
        <v>0</v>
      </c>
      <c r="D46" s="56">
        <v>9249323.9800000004</v>
      </c>
      <c r="E46" s="56">
        <v>8902112.6099999994</v>
      </c>
      <c r="F46" s="56">
        <v>347211.37</v>
      </c>
      <c r="G46" s="151" t="s">
        <v>657</v>
      </c>
    </row>
    <row r="47" spans="1:9" x14ac:dyDescent="0.2">
      <c r="A47" s="51">
        <v>8270</v>
      </c>
      <c r="B47" s="51" t="s">
        <v>85</v>
      </c>
      <c r="C47" s="56">
        <v>0</v>
      </c>
      <c r="D47" s="56">
        <v>8902112.6099999994</v>
      </c>
      <c r="E47" s="56">
        <v>0</v>
      </c>
      <c r="F47" s="56">
        <v>8902112.6099999994</v>
      </c>
      <c r="G47" s="151" t="s">
        <v>657</v>
      </c>
    </row>
    <row r="48" spans="1:9" x14ac:dyDescent="0.2">
      <c r="A48" s="122"/>
    </row>
    <row r="49" spans="1:2" x14ac:dyDescent="0.2">
      <c r="A49" s="122"/>
      <c r="B49" s="42" t="s">
        <v>649</v>
      </c>
    </row>
    <row r="52" spans="1:2" x14ac:dyDescent="0.2">
      <c r="B52" s="137" t="s">
        <v>654</v>
      </c>
    </row>
    <row r="53" spans="1:2" ht="22.5" x14ac:dyDescent="0.2">
      <c r="B53" s="137" t="s">
        <v>655</v>
      </c>
    </row>
    <row r="54" spans="1:2" x14ac:dyDescent="0.2">
      <c r="B54" s="135" t="s">
        <v>652</v>
      </c>
    </row>
    <row r="55" spans="1:2" ht="22.5" x14ac:dyDescent="0.2">
      <c r="B55" s="136" t="s">
        <v>653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7" t="s">
        <v>34</v>
      </c>
      <c r="B5" s="187"/>
      <c r="C5" s="187"/>
      <c r="D5" s="187"/>
      <c r="E5" s="18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07" t="s">
        <v>590</v>
      </c>
      <c r="B10" s="188" t="s">
        <v>36</v>
      </c>
      <c r="C10" s="188"/>
      <c r="D10" s="188"/>
      <c r="E10" s="188"/>
    </row>
    <row r="11" spans="1:8" s="6" customFormat="1" ht="12.95" customHeight="1" x14ac:dyDescent="0.2">
      <c r="A11" s="108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08" t="s">
        <v>592</v>
      </c>
      <c r="B12" s="188" t="s">
        <v>38</v>
      </c>
      <c r="C12" s="188"/>
      <c r="D12" s="188"/>
      <c r="E12" s="188"/>
    </row>
    <row r="13" spans="1:8" s="6" customFormat="1" ht="26.1" customHeight="1" x14ac:dyDescent="0.2">
      <c r="A13" s="108" t="s">
        <v>593</v>
      </c>
      <c r="B13" s="188" t="s">
        <v>39</v>
      </c>
      <c r="C13" s="188"/>
      <c r="D13" s="188"/>
      <c r="E13" s="18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7" t="s">
        <v>594</v>
      </c>
      <c r="B15" s="9" t="s">
        <v>40</v>
      </c>
    </row>
    <row r="16" spans="1:8" s="6" customFormat="1" ht="12.95" customHeight="1" x14ac:dyDescent="0.2">
      <c r="A16" s="108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09" t="s">
        <v>587</v>
      </c>
    </row>
    <row r="20" spans="1:4" s="6" customFormat="1" ht="12.95" customHeight="1" x14ac:dyDescent="0.2">
      <c r="A20" s="109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8"/>
  <sheetViews>
    <sheetView topLeftCell="A126" zoomScaleNormal="100" workbookViewId="0">
      <selection activeCell="B142" sqref="B142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27.5703125" style="42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7" t="str">
        <f>'Notas a los Edos Financieros'!A1</f>
        <v>INSTITUTO MUNICIPAL DE LAS MUJERES</v>
      </c>
      <c r="B1" s="168"/>
      <c r="C1" s="168"/>
      <c r="D1" s="168"/>
      <c r="E1" s="168"/>
      <c r="F1" s="168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67" t="s">
        <v>180</v>
      </c>
      <c r="B2" s="168"/>
      <c r="C2" s="168"/>
      <c r="D2" s="168"/>
      <c r="E2" s="168"/>
      <c r="F2" s="168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7" t="str">
        <f>'Notas a los Edos Financieros'!A3</f>
        <v>Correspondiente del 01 de Enero al 30 de Septiembre de 2021</v>
      </c>
      <c r="B3" s="168"/>
      <c r="C3" s="168"/>
      <c r="D3" s="168"/>
      <c r="E3" s="168"/>
      <c r="F3" s="168"/>
      <c r="G3" s="36" t="s">
        <v>182</v>
      </c>
      <c r="H3" s="47">
        <f>'Notas a los Edos Financieros'!D3</f>
        <v>3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892826.17</v>
      </c>
      <c r="D15" s="46">
        <v>-0.28000000000000003</v>
      </c>
      <c r="E15" s="46">
        <v>-0.28000000000000003</v>
      </c>
      <c r="F15" s="46">
        <v>-0.28000000000000003</v>
      </c>
      <c r="G15" s="46">
        <v>-0.02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1219</v>
      </c>
      <c r="D20" s="46">
        <v>1219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29">
        <v>1126</v>
      </c>
      <c r="B22" s="130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29">
        <v>1129</v>
      </c>
      <c r="B23" s="130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847.57</v>
      </c>
      <c r="D24" s="46">
        <v>847.57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156">
        <f>+SUM(C55:C61)</f>
        <v>24764626.140000001</v>
      </c>
      <c r="D54" s="156">
        <f>+SUM(D55:D61)</f>
        <v>499976</v>
      </c>
      <c r="E54" s="156">
        <f>+SUM(E55:E61)</f>
        <v>4167898.06</v>
      </c>
    </row>
    <row r="55" spans="1:8" x14ac:dyDescent="0.2">
      <c r="A55" s="44">
        <v>1231</v>
      </c>
      <c r="B55" s="42" t="s">
        <v>216</v>
      </c>
      <c r="C55" s="157">
        <v>4563565</v>
      </c>
      <c r="D55" s="157">
        <v>0</v>
      </c>
      <c r="E55" s="157">
        <v>0</v>
      </c>
    </row>
    <row r="56" spans="1:8" x14ac:dyDescent="0.2">
      <c r="A56" s="44">
        <v>1232</v>
      </c>
      <c r="B56" s="42" t="s">
        <v>217</v>
      </c>
      <c r="C56" s="157">
        <v>0</v>
      </c>
      <c r="D56" s="157">
        <v>0</v>
      </c>
      <c r="E56" s="157">
        <v>0</v>
      </c>
    </row>
    <row r="57" spans="1:8" x14ac:dyDescent="0.2">
      <c r="A57" s="44">
        <v>1233</v>
      </c>
      <c r="B57" s="42" t="s">
        <v>218</v>
      </c>
      <c r="C57" s="157">
        <v>20201061.140000001</v>
      </c>
      <c r="D57" s="157">
        <v>499976</v>
      </c>
      <c r="E57" s="157">
        <v>4167898.06</v>
      </c>
      <c r="F57" s="42" t="s">
        <v>656</v>
      </c>
      <c r="G57" s="42">
        <v>0.03</v>
      </c>
      <c r="H57" s="46"/>
    </row>
    <row r="58" spans="1:8" x14ac:dyDescent="0.2">
      <c r="A58" s="44">
        <v>1234</v>
      </c>
      <c r="B58" s="42" t="s">
        <v>219</v>
      </c>
      <c r="C58" s="157">
        <v>0</v>
      </c>
      <c r="D58" s="157">
        <v>0</v>
      </c>
      <c r="E58" s="157">
        <v>0</v>
      </c>
    </row>
    <row r="59" spans="1:8" x14ac:dyDescent="0.2">
      <c r="A59" s="44">
        <v>1235</v>
      </c>
      <c r="B59" s="42" t="s">
        <v>220</v>
      </c>
      <c r="C59" s="157">
        <v>0</v>
      </c>
      <c r="D59" s="157">
        <v>0</v>
      </c>
      <c r="E59" s="157">
        <v>0</v>
      </c>
    </row>
    <row r="60" spans="1:8" x14ac:dyDescent="0.2">
      <c r="A60" s="44">
        <v>1236</v>
      </c>
      <c r="B60" s="42" t="s">
        <v>221</v>
      </c>
      <c r="C60" s="157">
        <v>0</v>
      </c>
      <c r="D60" s="157">
        <v>0</v>
      </c>
      <c r="E60" s="157">
        <v>0</v>
      </c>
    </row>
    <row r="61" spans="1:8" x14ac:dyDescent="0.2">
      <c r="A61" s="44">
        <v>1239</v>
      </c>
      <c r="B61" s="42" t="s">
        <v>222</v>
      </c>
      <c r="C61" s="157">
        <v>0</v>
      </c>
      <c r="D61" s="157">
        <v>0</v>
      </c>
      <c r="E61" s="157">
        <v>0</v>
      </c>
    </row>
    <row r="62" spans="1:8" x14ac:dyDescent="0.2">
      <c r="A62" s="44">
        <v>1240</v>
      </c>
      <c r="B62" s="42" t="s">
        <v>223</v>
      </c>
      <c r="C62" s="157">
        <f>+SUM(C63:C70)</f>
        <v>3802077.56</v>
      </c>
      <c r="D62" s="157">
        <f>+SUM(D63:D70)</f>
        <v>157055.76</v>
      </c>
      <c r="E62" s="157">
        <f t="shared" ref="E62" si="0">+SUM(E63:E70)</f>
        <v>2953868.6623541671</v>
      </c>
      <c r="H62" s="46"/>
    </row>
    <row r="63" spans="1:8" x14ac:dyDescent="0.2">
      <c r="A63" s="44">
        <v>1241</v>
      </c>
      <c r="B63" s="42" t="s">
        <v>224</v>
      </c>
      <c r="C63" s="157">
        <v>2586465.29</v>
      </c>
      <c r="D63" s="157">
        <v>157055.76</v>
      </c>
      <c r="E63" s="157">
        <v>1738256.3906875006</v>
      </c>
      <c r="F63" s="42" t="s">
        <v>656</v>
      </c>
      <c r="G63" s="42">
        <v>0.1</v>
      </c>
      <c r="H63" s="46"/>
    </row>
    <row r="64" spans="1:8" x14ac:dyDescent="0.2">
      <c r="A64" s="44">
        <v>1242</v>
      </c>
      <c r="B64" s="42" t="s">
        <v>225</v>
      </c>
      <c r="C64" s="157">
        <v>751218.27</v>
      </c>
      <c r="D64" s="157">
        <v>0</v>
      </c>
      <c r="E64" s="157">
        <v>751218.27166666661</v>
      </c>
      <c r="F64" s="42" t="s">
        <v>656</v>
      </c>
      <c r="G64" s="42">
        <v>0.2</v>
      </c>
    </row>
    <row r="65" spans="1:8" x14ac:dyDescent="0.2">
      <c r="A65" s="44">
        <v>1243</v>
      </c>
      <c r="B65" s="42" t="s">
        <v>226</v>
      </c>
      <c r="C65" s="157">
        <v>0</v>
      </c>
      <c r="D65" s="157">
        <v>0</v>
      </c>
      <c r="E65" s="157">
        <v>0</v>
      </c>
    </row>
    <row r="66" spans="1:8" x14ac:dyDescent="0.2">
      <c r="A66" s="44">
        <v>1244</v>
      </c>
      <c r="B66" s="42" t="s">
        <v>227</v>
      </c>
      <c r="C66" s="157">
        <v>464394</v>
      </c>
      <c r="D66" s="157">
        <v>0</v>
      </c>
      <c r="E66" s="157">
        <v>464393.99999999994</v>
      </c>
      <c r="F66" s="42" t="s">
        <v>656</v>
      </c>
      <c r="G66" s="42">
        <v>0.2</v>
      </c>
    </row>
    <row r="67" spans="1:8" x14ac:dyDescent="0.2">
      <c r="A67" s="44">
        <v>1245</v>
      </c>
      <c r="B67" s="42" t="s">
        <v>228</v>
      </c>
      <c r="C67" s="157">
        <v>0</v>
      </c>
      <c r="D67" s="157">
        <v>0</v>
      </c>
      <c r="E67" s="157">
        <v>0</v>
      </c>
    </row>
    <row r="68" spans="1:8" x14ac:dyDescent="0.2">
      <c r="A68" s="44">
        <v>1246</v>
      </c>
      <c r="B68" s="42" t="s">
        <v>229</v>
      </c>
      <c r="C68" s="157">
        <v>0</v>
      </c>
      <c r="D68" s="157">
        <v>0</v>
      </c>
      <c r="E68" s="157">
        <v>0</v>
      </c>
      <c r="F68" s="42" t="s">
        <v>656</v>
      </c>
      <c r="G68" s="42">
        <v>0.1</v>
      </c>
    </row>
    <row r="69" spans="1:8" x14ac:dyDescent="0.2">
      <c r="A69" s="44">
        <v>1247</v>
      </c>
      <c r="B69" s="42" t="s">
        <v>230</v>
      </c>
      <c r="C69" s="157">
        <v>0</v>
      </c>
      <c r="D69" s="157">
        <v>0</v>
      </c>
      <c r="E69" s="157">
        <v>0</v>
      </c>
    </row>
    <row r="70" spans="1:8" x14ac:dyDescent="0.2">
      <c r="A70" s="44">
        <v>1248</v>
      </c>
      <c r="B70" s="42" t="s">
        <v>231</v>
      </c>
      <c r="C70" s="157">
        <v>0</v>
      </c>
      <c r="D70" s="157">
        <v>0</v>
      </c>
      <c r="E70" s="157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157">
        <f>+C75</f>
        <v>28570.799999999999</v>
      </c>
      <c r="D74" s="157">
        <f>+D75</f>
        <v>2701.56</v>
      </c>
      <c r="E74" s="157">
        <f>+E75</f>
        <v>26918.99</v>
      </c>
      <c r="F74" s="42" t="s">
        <v>656</v>
      </c>
      <c r="G74" s="42">
        <v>0.33329999999999999</v>
      </c>
    </row>
    <row r="75" spans="1:8" x14ac:dyDescent="0.2">
      <c r="A75" s="44">
        <v>1251</v>
      </c>
      <c r="B75" s="42" t="s">
        <v>234</v>
      </c>
      <c r="C75" s="157">
        <v>28570.799999999999</v>
      </c>
      <c r="D75" s="157">
        <v>2701.56</v>
      </c>
      <c r="E75" s="157">
        <v>26918.99</v>
      </c>
      <c r="F75" s="42" t="s">
        <v>656</v>
      </c>
      <c r="G75" s="42">
        <v>0.33329999999999999</v>
      </c>
      <c r="H75" s="46"/>
    </row>
    <row r="76" spans="1:8" x14ac:dyDescent="0.2">
      <c r="A76" s="44">
        <v>1252</v>
      </c>
      <c r="B76" s="42" t="s">
        <v>235</v>
      </c>
      <c r="C76" s="157">
        <v>0</v>
      </c>
      <c r="D76" s="157">
        <v>0</v>
      </c>
      <c r="E76" s="157">
        <v>0</v>
      </c>
    </row>
    <row r="77" spans="1:8" x14ac:dyDescent="0.2">
      <c r="A77" s="44">
        <v>1253</v>
      </c>
      <c r="B77" s="42" t="s">
        <v>236</v>
      </c>
      <c r="C77" s="157">
        <v>0</v>
      </c>
      <c r="D77" s="157">
        <v>0</v>
      </c>
      <c r="E77" s="157">
        <v>0</v>
      </c>
    </row>
    <row r="78" spans="1:8" x14ac:dyDescent="0.2">
      <c r="A78" s="44">
        <v>1254</v>
      </c>
      <c r="B78" s="42" t="s">
        <v>237</v>
      </c>
      <c r="C78" s="157">
        <v>0</v>
      </c>
      <c r="D78" s="157">
        <v>0</v>
      </c>
      <c r="E78" s="157">
        <v>0</v>
      </c>
    </row>
    <row r="79" spans="1:8" x14ac:dyDescent="0.2">
      <c r="A79" s="44">
        <v>1259</v>
      </c>
      <c r="B79" s="42" t="s">
        <v>238</v>
      </c>
      <c r="C79" s="157">
        <v>0</v>
      </c>
      <c r="D79" s="157">
        <v>0</v>
      </c>
      <c r="E79" s="157">
        <v>0</v>
      </c>
    </row>
    <row r="80" spans="1:8" x14ac:dyDescent="0.2">
      <c r="A80" s="44">
        <v>1270</v>
      </c>
      <c r="B80" s="42" t="s">
        <v>239</v>
      </c>
      <c r="C80" s="157">
        <v>0</v>
      </c>
      <c r="D80" s="157">
        <v>0</v>
      </c>
      <c r="E80" s="157">
        <v>0</v>
      </c>
    </row>
    <row r="81" spans="1:8" x14ac:dyDescent="0.2">
      <c r="A81" s="44">
        <v>1271</v>
      </c>
      <c r="B81" s="42" t="s">
        <v>240</v>
      </c>
      <c r="C81" s="157">
        <v>0</v>
      </c>
      <c r="D81" s="157">
        <v>0</v>
      </c>
      <c r="E81" s="157">
        <v>0</v>
      </c>
    </row>
    <row r="82" spans="1:8" x14ac:dyDescent="0.2">
      <c r="A82" s="44">
        <v>1272</v>
      </c>
      <c r="B82" s="42" t="s">
        <v>241</v>
      </c>
      <c r="C82" s="157">
        <v>0</v>
      </c>
      <c r="D82" s="157">
        <v>0</v>
      </c>
      <c r="E82" s="157">
        <v>0</v>
      </c>
    </row>
    <row r="83" spans="1:8" x14ac:dyDescent="0.2">
      <c r="A83" s="44">
        <v>1273</v>
      </c>
      <c r="B83" s="42" t="s">
        <v>242</v>
      </c>
      <c r="C83" s="157">
        <v>0</v>
      </c>
      <c r="D83" s="157">
        <v>0</v>
      </c>
      <c r="E83" s="157">
        <v>0</v>
      </c>
    </row>
    <row r="84" spans="1:8" x14ac:dyDescent="0.2">
      <c r="A84" s="44">
        <v>1274</v>
      </c>
      <c r="B84" s="42" t="s">
        <v>243</v>
      </c>
      <c r="C84" s="157">
        <v>0</v>
      </c>
      <c r="D84" s="157">
        <v>0</v>
      </c>
      <c r="E84" s="157">
        <v>0</v>
      </c>
    </row>
    <row r="85" spans="1:8" x14ac:dyDescent="0.2">
      <c r="A85" s="44">
        <v>1275</v>
      </c>
      <c r="B85" s="42" t="s">
        <v>244</v>
      </c>
      <c r="C85" s="157">
        <v>0</v>
      </c>
      <c r="D85" s="157">
        <v>0</v>
      </c>
      <c r="E85" s="157">
        <v>0</v>
      </c>
    </row>
    <row r="86" spans="1:8" x14ac:dyDescent="0.2">
      <c r="A86" s="44">
        <v>1279</v>
      </c>
      <c r="B86" s="42" t="s">
        <v>245</v>
      </c>
      <c r="C86" s="157">
        <v>0</v>
      </c>
      <c r="D86" s="157">
        <v>0</v>
      </c>
      <c r="E86" s="157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+SUM(C104:C112)</f>
        <v>437422.9</v>
      </c>
      <c r="D103" s="46">
        <f t="shared" ref="D103:G103" si="1">+SUM(D104:D112)</f>
        <v>437422.9</v>
      </c>
      <c r="E103" s="46">
        <f t="shared" si="1"/>
        <v>0</v>
      </c>
      <c r="F103" s="46">
        <f t="shared" si="1"/>
        <v>0</v>
      </c>
      <c r="G103" s="46">
        <f t="shared" si="1"/>
        <v>0</v>
      </c>
    </row>
    <row r="104" spans="1:8" x14ac:dyDescent="0.2">
      <c r="A104" s="44">
        <v>2111</v>
      </c>
      <c r="B104" s="42" t="s">
        <v>257</v>
      </c>
      <c r="C104" s="46">
        <v>185330.64</v>
      </c>
      <c r="D104" s="46">
        <v>185330.64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789.95</v>
      </c>
      <c r="D105" s="46">
        <v>789.95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251302.31</v>
      </c>
      <c r="D110" s="46">
        <f>+C110</f>
        <v>251302.31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f>+C114+C115+C116</f>
        <v>0</v>
      </c>
      <c r="D113" s="46">
        <f t="shared" ref="D113:G113" si="2">+D114+D115+D116</f>
        <v>0</v>
      </c>
      <c r="E113" s="46">
        <f t="shared" si="2"/>
        <v>0</v>
      </c>
      <c r="F113" s="46">
        <f t="shared" si="2"/>
        <v>0</v>
      </c>
      <c r="G113" s="46">
        <f t="shared" si="2"/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6" spans="2:3" x14ac:dyDescent="0.2">
      <c r="B146" s="137" t="s">
        <v>654</v>
      </c>
      <c r="C146" s="135" t="s">
        <v>652</v>
      </c>
    </row>
    <row r="147" spans="2:3" ht="22.5" x14ac:dyDescent="0.2">
      <c r="B147" s="137" t="s">
        <v>655</v>
      </c>
      <c r="C147" s="136" t="s">
        <v>653</v>
      </c>
    </row>
    <row r="148" spans="2:3" x14ac:dyDescent="0.2">
      <c r="B148" s="135"/>
      <c r="C148" s="13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05"/>
      <c r="B3" s="12"/>
    </row>
    <row r="4" spans="1:2" ht="15" customHeight="1" x14ac:dyDescent="0.2">
      <c r="A4" s="106" t="s">
        <v>1</v>
      </c>
      <c r="B4" s="29" t="s">
        <v>78</v>
      </c>
    </row>
    <row r="5" spans="1:2" ht="15" customHeight="1" x14ac:dyDescent="0.2">
      <c r="A5" s="104"/>
      <c r="B5" s="29" t="s">
        <v>51</v>
      </c>
    </row>
    <row r="6" spans="1:2" ht="22.5" x14ac:dyDescent="0.2">
      <c r="A6" s="104"/>
      <c r="B6" s="27" t="s">
        <v>644</v>
      </c>
    </row>
    <row r="7" spans="1:2" ht="15" customHeight="1" x14ac:dyDescent="0.2">
      <c r="A7" s="104"/>
      <c r="B7" s="29" t="s">
        <v>52</v>
      </c>
    </row>
    <row r="8" spans="1:2" x14ac:dyDescent="0.2">
      <c r="A8" s="104"/>
    </row>
    <row r="9" spans="1:2" ht="15" customHeight="1" x14ac:dyDescent="0.2">
      <c r="A9" s="106" t="s">
        <v>3</v>
      </c>
      <c r="B9" s="29" t="s">
        <v>602</v>
      </c>
    </row>
    <row r="10" spans="1:2" ht="15" customHeight="1" x14ac:dyDescent="0.2">
      <c r="A10" s="104"/>
      <c r="B10" s="29" t="s">
        <v>603</v>
      </c>
    </row>
    <row r="11" spans="1:2" ht="15" customHeight="1" x14ac:dyDescent="0.2">
      <c r="A11" s="104"/>
      <c r="B11" s="29" t="s">
        <v>127</v>
      </c>
    </row>
    <row r="12" spans="1:2" ht="15" customHeight="1" x14ac:dyDescent="0.2">
      <c r="A12" s="104"/>
      <c r="B12" s="29" t="s">
        <v>126</v>
      </c>
    </row>
    <row r="13" spans="1:2" ht="15" customHeight="1" x14ac:dyDescent="0.2">
      <c r="A13" s="104"/>
      <c r="B13" s="29" t="s">
        <v>128</v>
      </c>
    </row>
    <row r="14" spans="1:2" x14ac:dyDescent="0.2">
      <c r="A14" s="104"/>
    </row>
    <row r="15" spans="1:2" ht="15" customHeight="1" x14ac:dyDescent="0.2">
      <c r="A15" s="106" t="s">
        <v>5</v>
      </c>
      <c r="B15" s="30" t="s">
        <v>53</v>
      </c>
    </row>
    <row r="16" spans="1:2" ht="15" customHeight="1" x14ac:dyDescent="0.2">
      <c r="A16" s="104"/>
      <c r="B16" s="30" t="s">
        <v>54</v>
      </c>
    </row>
    <row r="17" spans="1:2" ht="15" customHeight="1" x14ac:dyDescent="0.2">
      <c r="A17" s="104"/>
      <c r="B17" s="30" t="s">
        <v>55</v>
      </c>
    </row>
    <row r="18" spans="1:2" ht="15" customHeight="1" x14ac:dyDescent="0.2">
      <c r="A18" s="104"/>
      <c r="B18" s="29" t="s">
        <v>56</v>
      </c>
    </row>
    <row r="19" spans="1:2" ht="15" customHeight="1" x14ac:dyDescent="0.2">
      <c r="A19" s="104"/>
      <c r="B19" s="23" t="s">
        <v>137</v>
      </c>
    </row>
    <row r="20" spans="1:2" x14ac:dyDescent="0.2">
      <c r="A20" s="104"/>
    </row>
    <row r="21" spans="1:2" ht="15" customHeight="1" x14ac:dyDescent="0.2">
      <c r="A21" s="106" t="s">
        <v>133</v>
      </c>
      <c r="B21" s="1" t="s">
        <v>171</v>
      </c>
    </row>
    <row r="22" spans="1:2" ht="15" customHeight="1" x14ac:dyDescent="0.2">
      <c r="A22" s="104"/>
      <c r="B22" s="31" t="s">
        <v>172</v>
      </c>
    </row>
    <row r="23" spans="1:2" x14ac:dyDescent="0.2">
      <c r="A23" s="104"/>
    </row>
    <row r="24" spans="1:2" ht="15" customHeight="1" x14ac:dyDescent="0.2">
      <c r="A24" s="106" t="s">
        <v>7</v>
      </c>
      <c r="B24" s="23" t="s">
        <v>57</v>
      </c>
    </row>
    <row r="25" spans="1:2" ht="15" customHeight="1" x14ac:dyDescent="0.2">
      <c r="A25" s="104"/>
      <c r="B25" s="23" t="s">
        <v>129</v>
      </c>
    </row>
    <row r="26" spans="1:2" ht="15" customHeight="1" x14ac:dyDescent="0.2">
      <c r="A26" s="104"/>
      <c r="B26" s="23" t="s">
        <v>130</v>
      </c>
    </row>
    <row r="27" spans="1:2" x14ac:dyDescent="0.2">
      <c r="A27" s="104"/>
    </row>
    <row r="28" spans="1:2" ht="15" customHeight="1" x14ac:dyDescent="0.2">
      <c r="A28" s="106" t="s">
        <v>8</v>
      </c>
      <c r="B28" s="23" t="s">
        <v>58</v>
      </c>
    </row>
    <row r="29" spans="1:2" ht="15" customHeight="1" x14ac:dyDescent="0.2">
      <c r="A29" s="104"/>
      <c r="B29" s="23" t="s">
        <v>136</v>
      </c>
    </row>
    <row r="30" spans="1:2" ht="15" customHeight="1" x14ac:dyDescent="0.2">
      <c r="A30" s="104"/>
      <c r="B30" s="23" t="s">
        <v>59</v>
      </c>
    </row>
    <row r="31" spans="1:2" ht="15" customHeight="1" x14ac:dyDescent="0.2">
      <c r="A31" s="104"/>
      <c r="B31" s="32" t="s">
        <v>60</v>
      </c>
    </row>
    <row r="32" spans="1:2" x14ac:dyDescent="0.2">
      <c r="A32" s="104"/>
    </row>
    <row r="33" spans="1:2" ht="15" customHeight="1" x14ac:dyDescent="0.2">
      <c r="A33" s="106" t="s">
        <v>9</v>
      </c>
      <c r="B33" s="23" t="s">
        <v>61</v>
      </c>
    </row>
    <row r="34" spans="1:2" ht="15" customHeight="1" x14ac:dyDescent="0.2">
      <c r="A34" s="104"/>
      <c r="B34" s="23" t="s">
        <v>62</v>
      </c>
    </row>
    <row r="35" spans="1:2" x14ac:dyDescent="0.2">
      <c r="A35" s="104"/>
    </row>
    <row r="36" spans="1:2" ht="15" customHeight="1" x14ac:dyDescent="0.2">
      <c r="A36" s="106" t="s">
        <v>11</v>
      </c>
      <c r="B36" s="29" t="s">
        <v>131</v>
      </c>
    </row>
    <row r="37" spans="1:2" ht="15" customHeight="1" x14ac:dyDescent="0.2">
      <c r="A37" s="104"/>
      <c r="B37" s="29" t="s">
        <v>138</v>
      </c>
    </row>
    <row r="38" spans="1:2" ht="15" customHeight="1" x14ac:dyDescent="0.2">
      <c r="A38" s="104"/>
      <c r="B38" s="33" t="s">
        <v>174</v>
      </c>
    </row>
    <row r="39" spans="1:2" ht="15" customHeight="1" x14ac:dyDescent="0.2">
      <c r="A39" s="104"/>
      <c r="B39" s="29" t="s">
        <v>175</v>
      </c>
    </row>
    <row r="40" spans="1:2" ht="15" customHeight="1" x14ac:dyDescent="0.2">
      <c r="A40" s="104"/>
      <c r="B40" s="29" t="s">
        <v>134</v>
      </c>
    </row>
    <row r="41" spans="1:2" ht="15" customHeight="1" x14ac:dyDescent="0.2">
      <c r="A41" s="104"/>
      <c r="B41" s="29" t="s">
        <v>135</v>
      </c>
    </row>
    <row r="42" spans="1:2" x14ac:dyDescent="0.2">
      <c r="A42" s="104"/>
    </row>
    <row r="43" spans="1:2" ht="15" customHeight="1" x14ac:dyDescent="0.2">
      <c r="A43" s="106" t="s">
        <v>13</v>
      </c>
      <c r="B43" s="29" t="s">
        <v>139</v>
      </c>
    </row>
    <row r="44" spans="1:2" ht="15" customHeight="1" x14ac:dyDescent="0.2">
      <c r="A44" s="104"/>
      <c r="B44" s="29" t="s">
        <v>142</v>
      </c>
    </row>
    <row r="45" spans="1:2" ht="15" customHeight="1" x14ac:dyDescent="0.2">
      <c r="A45" s="104"/>
      <c r="B45" s="33" t="s">
        <v>176</v>
      </c>
    </row>
    <row r="46" spans="1:2" ht="15" customHeight="1" x14ac:dyDescent="0.2">
      <c r="A46" s="104"/>
      <c r="B46" s="29" t="s">
        <v>177</v>
      </c>
    </row>
    <row r="47" spans="1:2" ht="15" customHeight="1" x14ac:dyDescent="0.2">
      <c r="A47" s="104"/>
      <c r="B47" s="29" t="s">
        <v>141</v>
      </c>
    </row>
    <row r="48" spans="1:2" ht="15" customHeight="1" x14ac:dyDescent="0.2">
      <c r="A48" s="104"/>
      <c r="B48" s="29" t="s">
        <v>140</v>
      </c>
    </row>
    <row r="49" spans="1:2" x14ac:dyDescent="0.2">
      <c r="A49" s="104"/>
    </row>
    <row r="50" spans="1:2" ht="25.5" customHeight="1" x14ac:dyDescent="0.2">
      <c r="A50" s="106" t="s">
        <v>15</v>
      </c>
      <c r="B50" s="27" t="s">
        <v>157</v>
      </c>
    </row>
    <row r="51" spans="1:2" x14ac:dyDescent="0.2">
      <c r="A51" s="104"/>
    </row>
    <row r="52" spans="1:2" ht="15" customHeight="1" x14ac:dyDescent="0.2">
      <c r="A52" s="106" t="s">
        <v>17</v>
      </c>
      <c r="B52" s="29" t="s">
        <v>63</v>
      </c>
    </row>
    <row r="53" spans="1:2" x14ac:dyDescent="0.2">
      <c r="A53" s="104"/>
    </row>
    <row r="54" spans="1:2" ht="15" customHeight="1" x14ac:dyDescent="0.2">
      <c r="A54" s="106" t="s">
        <v>18</v>
      </c>
      <c r="B54" s="30" t="s">
        <v>64</v>
      </c>
    </row>
    <row r="55" spans="1:2" ht="15" customHeight="1" x14ac:dyDescent="0.2">
      <c r="A55" s="104"/>
      <c r="B55" s="30" t="s">
        <v>65</v>
      </c>
    </row>
    <row r="56" spans="1:2" ht="15" customHeight="1" x14ac:dyDescent="0.2">
      <c r="A56" s="104"/>
      <c r="B56" s="30" t="s">
        <v>66</v>
      </c>
    </row>
    <row r="57" spans="1:2" ht="15" customHeight="1" x14ac:dyDescent="0.2">
      <c r="A57" s="104"/>
      <c r="B57" s="30" t="s">
        <v>67</v>
      </c>
    </row>
    <row r="58" spans="1:2" ht="15" customHeight="1" x14ac:dyDescent="0.2">
      <c r="A58" s="104"/>
      <c r="B58" s="30" t="s">
        <v>68</v>
      </c>
    </row>
    <row r="59" spans="1:2" x14ac:dyDescent="0.2">
      <c r="A59" s="104"/>
    </row>
    <row r="60" spans="1:2" ht="15" customHeight="1" x14ac:dyDescent="0.2">
      <c r="A60" s="106" t="s">
        <v>20</v>
      </c>
      <c r="B60" s="23" t="s">
        <v>69</v>
      </c>
    </row>
    <row r="61" spans="1:2" x14ac:dyDescent="0.2">
      <c r="A61" s="104"/>
      <c r="B61" s="23"/>
    </row>
    <row r="62" spans="1:2" ht="15" customHeight="1" x14ac:dyDescent="0.2">
      <c r="A62" s="106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7"/>
  <sheetViews>
    <sheetView topLeftCell="A96" zoomScaleNormal="100" workbookViewId="0">
      <selection activeCell="C98" sqref="C98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4" t="str">
        <f>ESF!A1</f>
        <v>INSTITUTO MUNICIPAL DE LAS MUJERES</v>
      </c>
      <c r="B1" s="164"/>
      <c r="C1" s="164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64" t="s">
        <v>290</v>
      </c>
      <c r="B2" s="164"/>
      <c r="C2" s="164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4" t="str">
        <f>ESF!A3</f>
        <v>Correspondiente del 01 de Enero al 30 de Septiembre de 2021</v>
      </c>
      <c r="B3" s="164"/>
      <c r="C3" s="164"/>
      <c r="D3" s="36" t="s">
        <v>182</v>
      </c>
      <c r="E3" s="47">
        <f>'Notas a los Edos Financieros'!D3</f>
        <v>3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+SUM(C59+C65)</f>
        <v>14519102.779999999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f>+SUM(C60:C64)</f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+SUM(C66:C69)</f>
        <v>14519102.779999999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f>+'[1]Balanza de Comprobación'!$H$1679</f>
        <v>14519102.779999999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+C74+C77+C83+C85+C87</f>
        <v>2458.8000000000002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+C84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+C86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+SUM(C88:C94)</f>
        <v>2458.8000000000002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f>+'[1]Balanza de Comprobación'!$H$1687</f>
        <v>2458.8000000000002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+C99+C127+C160+C170+C185+C218</f>
        <v>9946074.1100000013</v>
      </c>
      <c r="D98" s="74">
        <f>IFERROR(C98/C98,"")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9208240.3900000006</v>
      </c>
      <c r="D99" s="74">
        <f>IFERROR(C99/$C$98,"")</f>
        <v>0.92581658734493377</v>
      </c>
      <c r="E99" s="70"/>
    </row>
    <row r="100" spans="1:5" x14ac:dyDescent="0.2">
      <c r="A100" s="72">
        <v>5110</v>
      </c>
      <c r="B100" s="70" t="s">
        <v>348</v>
      </c>
      <c r="C100" s="158">
        <f>+SUM(C101:C106)</f>
        <v>8388174.8400000008</v>
      </c>
      <c r="D100" s="74">
        <f t="shared" ref="D100:D163" si="0">IFERROR(C100/$C$98,"")</f>
        <v>0.84336540701685958</v>
      </c>
      <c r="E100" s="70"/>
    </row>
    <row r="101" spans="1:5" x14ac:dyDescent="0.2">
      <c r="A101" s="72">
        <v>5111</v>
      </c>
      <c r="B101" s="70" t="s">
        <v>349</v>
      </c>
      <c r="C101" s="73">
        <f>+'[1]Balanza de Comprobación'!$G$1691</f>
        <v>3590044.91</v>
      </c>
      <c r="D101" s="74">
        <f t="shared" si="0"/>
        <v>0.3609509511285956</v>
      </c>
      <c r="E101" s="70"/>
    </row>
    <row r="102" spans="1:5" x14ac:dyDescent="0.2">
      <c r="A102" s="72">
        <v>5112</v>
      </c>
      <c r="B102" s="70" t="s">
        <v>350</v>
      </c>
      <c r="C102" s="73">
        <f>+'[1]Balanza de Comprobación'!$G$1696</f>
        <v>2637411.63</v>
      </c>
      <c r="D102" s="74">
        <f t="shared" si="0"/>
        <v>0.26517112187494041</v>
      </c>
      <c r="E102" s="70"/>
    </row>
    <row r="103" spans="1:5" x14ac:dyDescent="0.2">
      <c r="A103" s="72">
        <v>5113</v>
      </c>
      <c r="B103" s="70" t="s">
        <v>351</v>
      </c>
      <c r="C103" s="73">
        <f>+'[1]Balanza de Comprobación'!$G$1701</f>
        <v>349927.61</v>
      </c>
      <c r="D103" s="74">
        <f t="shared" si="0"/>
        <v>3.5182485685299199E-2</v>
      </c>
      <c r="E103" s="70"/>
    </row>
    <row r="104" spans="1:5" x14ac:dyDescent="0.2">
      <c r="A104" s="72">
        <v>5114</v>
      </c>
      <c r="B104" s="70" t="s">
        <v>352</v>
      </c>
      <c r="C104" s="73">
        <f>+'[1]Balanza de Comprobación'!$G$1710</f>
        <v>777614.57</v>
      </c>
      <c r="D104" s="74">
        <f t="shared" si="0"/>
        <v>7.8183066142466118E-2</v>
      </c>
      <c r="E104" s="70"/>
    </row>
    <row r="105" spans="1:5" x14ac:dyDescent="0.2">
      <c r="A105" s="72">
        <v>5115</v>
      </c>
      <c r="B105" s="70" t="s">
        <v>353</v>
      </c>
      <c r="C105" s="73">
        <f>+'[1]Balanza de Comprobación'!$G$1716</f>
        <v>1033176.12</v>
      </c>
      <c r="D105" s="74">
        <f t="shared" si="0"/>
        <v>0.10387778218555822</v>
      </c>
      <c r="E105" s="70"/>
    </row>
    <row r="106" spans="1:5" x14ac:dyDescent="0.2">
      <c r="A106" s="72">
        <v>5116</v>
      </c>
      <c r="B106" s="70" t="s">
        <v>354</v>
      </c>
      <c r="C106" s="73">
        <f>+'[1]Balanza de Comprobación'!$G$1736</f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158">
        <f>+SUM(C108:C116)</f>
        <v>131917.82</v>
      </c>
      <c r="D107" s="74">
        <f t="shared" si="0"/>
        <v>1.3263305555642998E-2</v>
      </c>
      <c r="E107" s="70"/>
    </row>
    <row r="108" spans="1:5" x14ac:dyDescent="0.2">
      <c r="A108" s="72">
        <v>5121</v>
      </c>
      <c r="B108" s="70" t="s">
        <v>356</v>
      </c>
      <c r="C108" s="73">
        <f>+'[1]Balanza de Comprobación'!$G$1745</f>
        <v>80742.289999999994</v>
      </c>
      <c r="D108" s="74">
        <f t="shared" si="0"/>
        <v>8.1180060702362878E-3</v>
      </c>
      <c r="E108" s="70"/>
    </row>
    <row r="109" spans="1:5" x14ac:dyDescent="0.2">
      <c r="A109" s="72">
        <v>5122</v>
      </c>
      <c r="B109" s="70" t="s">
        <v>357</v>
      </c>
      <c r="C109" s="73">
        <f>+'[1]Balanza de Comprobación'!$G$1754</f>
        <v>182.07</v>
      </c>
      <c r="D109" s="74">
        <f t="shared" si="0"/>
        <v>1.8305715198416107E-5</v>
      </c>
      <c r="E109" s="70"/>
    </row>
    <row r="110" spans="1:5" x14ac:dyDescent="0.2">
      <c r="A110" s="72">
        <v>5123</v>
      </c>
      <c r="B110" s="70" t="s">
        <v>358</v>
      </c>
      <c r="C110" s="73">
        <f>+'[1]Balanza de Comprobación'!$G$1760</f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f>+'[1]Balanza de Comprobación'!$G$1762</f>
        <v>233</v>
      </c>
      <c r="D111" s="74">
        <f t="shared" si="0"/>
        <v>2.3426328561712274E-5</v>
      </c>
      <c r="E111" s="70"/>
    </row>
    <row r="112" spans="1:5" x14ac:dyDescent="0.2">
      <c r="A112" s="72">
        <v>5125</v>
      </c>
      <c r="B112" s="70" t="s">
        <v>360</v>
      </c>
      <c r="C112" s="73">
        <f>+'[1]Balanza de Comprobación'!$G$1772</f>
        <v>593.49</v>
      </c>
      <c r="D112" s="74">
        <f t="shared" si="0"/>
        <v>5.9670779991805224E-5</v>
      </c>
      <c r="E112" s="70"/>
    </row>
    <row r="113" spans="1:5" x14ac:dyDescent="0.2">
      <c r="A113" s="72">
        <v>5126</v>
      </c>
      <c r="B113" s="70" t="s">
        <v>361</v>
      </c>
      <c r="C113" s="73">
        <f>+'[1]Balanza de Comprobación'!$G$1781</f>
        <v>44768.12</v>
      </c>
      <c r="D113" s="74">
        <f t="shared" si="0"/>
        <v>4.5010844987560623E-3</v>
      </c>
      <c r="E113" s="70"/>
    </row>
    <row r="114" spans="1:5" x14ac:dyDescent="0.2">
      <c r="A114" s="72">
        <v>5127</v>
      </c>
      <c r="B114" s="70" t="s">
        <v>362</v>
      </c>
      <c r="C114" s="73">
        <f>+'[1]Balanza de Comprobación'!$G$1785</f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f>+'[1]Balanza de Comprobación'!$G$1792</f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f>+'[1]Balanza de Comprobación'!$G$1800</f>
        <v>5398.85</v>
      </c>
      <c r="D116" s="74">
        <f t="shared" si="0"/>
        <v>5.4281216289871377E-4</v>
      </c>
      <c r="E116" s="70"/>
    </row>
    <row r="117" spans="1:5" x14ac:dyDescent="0.2">
      <c r="A117" s="72">
        <v>5130</v>
      </c>
      <c r="B117" s="70" t="s">
        <v>365</v>
      </c>
      <c r="C117" s="73">
        <f>+SUM(C118:C126)</f>
        <v>688147.73</v>
      </c>
      <c r="D117" s="74">
        <f t="shared" si="0"/>
        <v>6.9187874772431185E-2</v>
      </c>
      <c r="E117" s="70"/>
    </row>
    <row r="118" spans="1:5" x14ac:dyDescent="0.2">
      <c r="A118" s="72">
        <v>5131</v>
      </c>
      <c r="B118" s="70" t="s">
        <v>366</v>
      </c>
      <c r="C118" s="73">
        <f>+'[1]Balanza de Comprobación'!$G$1810</f>
        <v>75655.31</v>
      </c>
      <c r="D118" s="74">
        <f t="shared" si="0"/>
        <v>7.6065499978463348E-3</v>
      </c>
      <c r="E118" s="70"/>
    </row>
    <row r="119" spans="1:5" x14ac:dyDescent="0.2">
      <c r="A119" s="72">
        <v>5132</v>
      </c>
      <c r="B119" s="70" t="s">
        <v>367</v>
      </c>
      <c r="C119" s="73">
        <f>+'[1]Balanza de Comprobación'!$G$1824</f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f>+'[1]Balanza de Comprobación'!$G$1835</f>
        <v>446405.17</v>
      </c>
      <c r="D120" s="74">
        <f t="shared" si="0"/>
        <v>4.4882550146210398E-2</v>
      </c>
      <c r="E120" s="70"/>
    </row>
    <row r="121" spans="1:5" x14ac:dyDescent="0.2">
      <c r="A121" s="72">
        <v>5134</v>
      </c>
      <c r="B121" s="70" t="s">
        <v>369</v>
      </c>
      <c r="C121" s="73">
        <f>+'[1]Balanza de Comprobación'!$G$1851</f>
        <v>20241.53</v>
      </c>
      <c r="D121" s="74">
        <f t="shared" si="0"/>
        <v>2.0351276067457329E-3</v>
      </c>
      <c r="E121" s="70"/>
    </row>
    <row r="122" spans="1:5" x14ac:dyDescent="0.2">
      <c r="A122" s="72">
        <v>5135</v>
      </c>
      <c r="B122" s="70" t="s">
        <v>370</v>
      </c>
      <c r="C122" s="73">
        <f>+'[1]Balanza de Comprobación'!$G$1864</f>
        <v>40101.18</v>
      </c>
      <c r="D122" s="74">
        <f t="shared" si="0"/>
        <v>4.0318601647740988E-3</v>
      </c>
      <c r="E122" s="70"/>
    </row>
    <row r="123" spans="1:5" x14ac:dyDescent="0.2">
      <c r="A123" s="72">
        <v>5136</v>
      </c>
      <c r="B123" s="70" t="s">
        <v>371</v>
      </c>
      <c r="C123" s="73">
        <f>+'[1]Balanza de Comprobación'!$G$1877</f>
        <v>6115.95</v>
      </c>
      <c r="D123" s="74">
        <f t="shared" si="0"/>
        <v>6.1491096209014668E-4</v>
      </c>
      <c r="E123" s="70"/>
    </row>
    <row r="124" spans="1:5" x14ac:dyDescent="0.2">
      <c r="A124" s="72">
        <v>5137</v>
      </c>
      <c r="B124" s="70" t="s">
        <v>372</v>
      </c>
      <c r="C124" s="73">
        <f>+'[1]Balanza de Comprobación'!$G$1886</f>
        <v>956.01</v>
      </c>
      <c r="D124" s="74">
        <f t="shared" si="0"/>
        <v>9.6119332052714798E-5</v>
      </c>
      <c r="E124" s="70"/>
    </row>
    <row r="125" spans="1:5" x14ac:dyDescent="0.2">
      <c r="A125" s="72">
        <v>5138</v>
      </c>
      <c r="B125" s="70" t="s">
        <v>373</v>
      </c>
      <c r="C125" s="73">
        <f>+'[1]Balanza de Comprobación'!$G$1896</f>
        <v>6149.59</v>
      </c>
      <c r="D125" s="74">
        <f t="shared" si="0"/>
        <v>6.1829320111510809E-4</v>
      </c>
      <c r="E125" s="70"/>
    </row>
    <row r="126" spans="1:5" x14ac:dyDescent="0.2">
      <c r="A126" s="72">
        <v>5139</v>
      </c>
      <c r="B126" s="70" t="s">
        <v>374</v>
      </c>
      <c r="C126" s="73">
        <f>+'[1]Balanza de Comprobación'!$G$1904</f>
        <v>92522.99</v>
      </c>
      <c r="D126" s="74">
        <f t="shared" si="0"/>
        <v>9.3024633615966489E-3</v>
      </c>
      <c r="E126" s="70"/>
    </row>
    <row r="127" spans="1:5" x14ac:dyDescent="0.2">
      <c r="A127" s="72">
        <v>5200</v>
      </c>
      <c r="B127" s="70" t="s">
        <v>375</v>
      </c>
      <c r="C127" s="73">
        <f>+C128+C131+C134+C137+C142+C146+C149+C151+C157</f>
        <v>78100.149999999994</v>
      </c>
      <c r="D127" s="74">
        <f t="shared" si="0"/>
        <v>7.8523595477210835E-3</v>
      </c>
      <c r="E127" s="70"/>
    </row>
    <row r="128" spans="1:5" x14ac:dyDescent="0.2">
      <c r="A128" s="72">
        <v>5210</v>
      </c>
      <c r="B128" s="70" t="s">
        <v>376</v>
      </c>
      <c r="C128" s="73">
        <f>+SUM(C129:C130)</f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f>+C132+C133</f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f>+SUM(C135:C136)</f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f>+C138+C139+C140+C141</f>
        <v>78100.149999999994</v>
      </c>
      <c r="D137" s="74">
        <f t="shared" si="0"/>
        <v>7.8523595477210835E-3</v>
      </c>
      <c r="E137" s="70"/>
    </row>
    <row r="138" spans="1:5" x14ac:dyDescent="0.2">
      <c r="A138" s="72">
        <v>5241</v>
      </c>
      <c r="B138" s="70" t="s">
        <v>384</v>
      </c>
      <c r="C138" s="73">
        <f>+'[1]Balanza de Comprobación'!$G$1914</f>
        <v>78100.149999999994</v>
      </c>
      <c r="D138" s="74">
        <f t="shared" si="0"/>
        <v>7.8523595477210835E-3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f>+SUM(C143:C145)</f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f>+SUM(C147:C148)</f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IFERROR(C164/$C$98,"")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+C186+C195+C198</f>
        <v>659733.57000000007</v>
      </c>
      <c r="D185" s="74">
        <f t="shared" si="1"/>
        <v>6.6331053107345078E-2</v>
      </c>
      <c r="E185" s="70"/>
    </row>
    <row r="186" spans="1:5" x14ac:dyDescent="0.2">
      <c r="A186" s="72">
        <v>5510</v>
      </c>
      <c r="B186" s="70" t="s">
        <v>427</v>
      </c>
      <c r="C186" s="73">
        <f>+SUM(C187:C194)</f>
        <v>659733.57000000007</v>
      </c>
      <c r="D186" s="74">
        <f t="shared" si="1"/>
        <v>6.6331053107345078E-2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f>+'[1]Balanza de Comprobación'!$G$1922</f>
        <v>499976.28</v>
      </c>
      <c r="D189" s="74">
        <f t="shared" si="1"/>
        <v>5.0268706473573621E-2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f>+'[1]Balanza de Comprobación'!$G$1923</f>
        <v>157055.73000000001</v>
      </c>
      <c r="D191" s="74">
        <f t="shared" si="1"/>
        <v>1.5790725894762107E-2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f>+'[1]Balanza de Comprobación'!$G$1924</f>
        <v>2701.56</v>
      </c>
      <c r="D193" s="74">
        <f t="shared" si="1"/>
        <v>2.7162073900935369E-4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  <row r="225" spans="2:3" x14ac:dyDescent="0.2">
      <c r="B225" s="137" t="s">
        <v>654</v>
      </c>
      <c r="C225" s="135" t="s">
        <v>652</v>
      </c>
    </row>
    <row r="226" spans="2:3" ht="45" x14ac:dyDescent="0.2">
      <c r="B226" s="137" t="s">
        <v>655</v>
      </c>
      <c r="C226" s="136" t="s">
        <v>653</v>
      </c>
    </row>
    <row r="227" spans="2:3" x14ac:dyDescent="0.2">
      <c r="B227" s="135"/>
      <c r="C227" s="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fitToHeight="3" orientation="portrait" horizontalDpi="4294967293" verticalDpi="0" r:id="rId1"/>
  <ignoredErrors>
    <ignoredError sqref="C1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03" t="s">
        <v>569</v>
      </c>
      <c r="B4" s="29" t="s">
        <v>78</v>
      </c>
    </row>
    <row r="5" spans="1:2" ht="15" customHeight="1" x14ac:dyDescent="0.2">
      <c r="A5" s="104"/>
      <c r="B5" s="29" t="s">
        <v>51</v>
      </c>
    </row>
    <row r="6" spans="1:2" ht="15" customHeight="1" x14ac:dyDescent="0.2">
      <c r="A6" s="104"/>
      <c r="B6" s="29" t="s">
        <v>645</v>
      </c>
    </row>
    <row r="7" spans="1:2" ht="15" customHeight="1" x14ac:dyDescent="0.2">
      <c r="A7" s="104"/>
      <c r="B7" s="29" t="s">
        <v>63</v>
      </c>
    </row>
    <row r="8" spans="1:2" ht="15" customHeight="1" x14ac:dyDescent="0.2">
      <c r="A8" s="104"/>
    </row>
    <row r="9" spans="1:2" ht="15" customHeight="1" x14ac:dyDescent="0.2">
      <c r="A9" s="103" t="s">
        <v>570</v>
      </c>
      <c r="B9" s="27" t="s">
        <v>646</v>
      </c>
    </row>
    <row r="10" spans="1:2" ht="15" customHeight="1" x14ac:dyDescent="0.2">
      <c r="A10" s="104"/>
      <c r="B10" s="35" t="s">
        <v>63</v>
      </c>
    </row>
    <row r="11" spans="1:2" ht="15" customHeight="1" x14ac:dyDescent="0.2">
      <c r="A11" s="104"/>
    </row>
    <row r="12" spans="1:2" ht="15" customHeight="1" x14ac:dyDescent="0.2">
      <c r="A12" s="103" t="s">
        <v>571</v>
      </c>
      <c r="B12" s="27" t="s">
        <v>646</v>
      </c>
    </row>
    <row r="13" spans="1:2" ht="22.5" x14ac:dyDescent="0.2">
      <c r="A13" s="104"/>
      <c r="B13" s="27" t="s">
        <v>70</v>
      </c>
    </row>
    <row r="14" spans="1:2" ht="15" customHeight="1" x14ac:dyDescent="0.2">
      <c r="A14" s="104"/>
      <c r="B14" s="35" t="s">
        <v>63</v>
      </c>
    </row>
    <row r="15" spans="1:2" ht="15" customHeight="1" x14ac:dyDescent="0.2">
      <c r="A15" s="104"/>
    </row>
    <row r="16" spans="1:2" ht="15" customHeight="1" x14ac:dyDescent="0.2">
      <c r="A16" s="104"/>
    </row>
    <row r="17" spans="1:2" ht="15" customHeight="1" x14ac:dyDescent="0.2">
      <c r="A17" s="103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32"/>
  <sheetViews>
    <sheetView workbookViewId="0">
      <selection activeCell="C11" sqref="C1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39.4257812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9" t="str">
        <f>ESF!A1</f>
        <v>INSTITUTO MUNICIPAL DE LAS MUJERES</v>
      </c>
      <c r="B1" s="169"/>
      <c r="C1" s="169"/>
      <c r="D1" s="49" t="s">
        <v>179</v>
      </c>
      <c r="E1" s="50">
        <f>'Notas a los Edos Financieros'!D1</f>
        <v>2021</v>
      </c>
    </row>
    <row r="2" spans="1:5" ht="18.95" customHeight="1" x14ac:dyDescent="0.2">
      <c r="A2" s="169" t="s">
        <v>454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9" t="str">
        <f>ESF!A3</f>
        <v>Correspondiente del 01 de Enero al 30 de Septiembre de 2021</v>
      </c>
      <c r="B3" s="169"/>
      <c r="C3" s="16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f>+[2]Balanza!$G$377</f>
        <v>1242756.1200000001</v>
      </c>
    </row>
    <row r="9" spans="1:5" x14ac:dyDescent="0.2">
      <c r="A9" s="55">
        <v>3120</v>
      </c>
      <c r="B9" s="51" t="s">
        <v>455</v>
      </c>
      <c r="C9" s="56">
        <f>+[2]Balanza!$G$378</f>
        <v>24746066.140000001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f>+'[1]Balanza de Comprobación'!$H$1655-'[1]Balanza de Comprobación'!$G$1688</f>
        <v>4575487.4700000007</v>
      </c>
    </row>
    <row r="15" spans="1:5" x14ac:dyDescent="0.2">
      <c r="A15" s="55">
        <v>3220</v>
      </c>
      <c r="B15" s="51" t="s">
        <v>459</v>
      </c>
      <c r="C15" s="56">
        <f>+'[1]Balanza de Comprobación'!$H$1646</f>
        <v>-2950155.6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4" x14ac:dyDescent="0.2">
      <c r="A17" s="55">
        <v>3231</v>
      </c>
      <c r="B17" s="51" t="s">
        <v>461</v>
      </c>
      <c r="C17" s="56">
        <v>0</v>
      </c>
    </row>
    <row r="18" spans="1:4" x14ac:dyDescent="0.2">
      <c r="A18" s="55">
        <v>3232</v>
      </c>
      <c r="B18" s="51" t="s">
        <v>462</v>
      </c>
      <c r="C18" s="56">
        <v>0</v>
      </c>
    </row>
    <row r="19" spans="1:4" x14ac:dyDescent="0.2">
      <c r="A19" s="55">
        <v>3233</v>
      </c>
      <c r="B19" s="51" t="s">
        <v>463</v>
      </c>
      <c r="C19" s="56">
        <v>0</v>
      </c>
    </row>
    <row r="20" spans="1:4" x14ac:dyDescent="0.2">
      <c r="A20" s="55">
        <v>3239</v>
      </c>
      <c r="B20" s="51" t="s">
        <v>464</v>
      </c>
      <c r="C20" s="56">
        <v>0</v>
      </c>
    </row>
    <row r="21" spans="1:4" x14ac:dyDescent="0.2">
      <c r="A21" s="55">
        <v>3240</v>
      </c>
      <c r="B21" s="51" t="s">
        <v>465</v>
      </c>
      <c r="C21" s="56">
        <v>0</v>
      </c>
    </row>
    <row r="22" spans="1:4" x14ac:dyDescent="0.2">
      <c r="A22" s="55">
        <v>3241</v>
      </c>
      <c r="B22" s="51" t="s">
        <v>466</v>
      </c>
      <c r="C22" s="56">
        <v>0</v>
      </c>
    </row>
    <row r="23" spans="1:4" x14ac:dyDescent="0.2">
      <c r="A23" s="55">
        <v>3242</v>
      </c>
      <c r="B23" s="51" t="s">
        <v>467</v>
      </c>
      <c r="C23" s="56">
        <v>0</v>
      </c>
    </row>
    <row r="24" spans="1:4" x14ac:dyDescent="0.2">
      <c r="A24" s="55">
        <v>3243</v>
      </c>
      <c r="B24" s="51" t="s">
        <v>468</v>
      </c>
      <c r="C24" s="56">
        <v>0</v>
      </c>
    </row>
    <row r="25" spans="1:4" x14ac:dyDescent="0.2">
      <c r="A25" s="55">
        <v>3250</v>
      </c>
      <c r="B25" s="51" t="s">
        <v>469</v>
      </c>
      <c r="C25" s="56">
        <f>+C27+C26</f>
        <v>-461566.86</v>
      </c>
    </row>
    <row r="26" spans="1:4" x14ac:dyDescent="0.2">
      <c r="A26" s="55">
        <v>3251</v>
      </c>
      <c r="B26" s="51" t="s">
        <v>470</v>
      </c>
      <c r="C26" s="56">
        <v>0</v>
      </c>
    </row>
    <row r="27" spans="1:4" x14ac:dyDescent="0.2">
      <c r="A27" s="55">
        <v>3252</v>
      </c>
      <c r="B27" s="51" t="s">
        <v>471</v>
      </c>
      <c r="C27" s="56">
        <f>+'[1]Balanza de Comprobación'!$H$1650</f>
        <v>-461566.86</v>
      </c>
    </row>
    <row r="29" spans="1:4" x14ac:dyDescent="0.2">
      <c r="B29" s="42" t="s">
        <v>649</v>
      </c>
    </row>
    <row r="31" spans="1:4" x14ac:dyDescent="0.2">
      <c r="B31" s="137" t="s">
        <v>654</v>
      </c>
      <c r="C31" s="135" t="s">
        <v>652</v>
      </c>
      <c r="D31" s="42"/>
    </row>
    <row r="32" spans="1:4" ht="22.5" x14ac:dyDescent="0.2">
      <c r="B32" s="137" t="s">
        <v>655</v>
      </c>
      <c r="C32" s="136" t="s">
        <v>653</v>
      </c>
      <c r="D32" s="4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3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3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zoomScale="80" zoomScaleNormal="80"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9" t="str">
        <f>ESF!A1</f>
        <v>INSTITUTO MUNICIPAL DE LAS MUJERES</v>
      </c>
      <c r="B1" s="169"/>
      <c r="C1" s="169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9" t="s">
        <v>472</v>
      </c>
      <c r="B2" s="169"/>
      <c r="C2" s="169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9" t="str">
        <f>ESF!A3</f>
        <v>Correspondiente del 01 de Enero al 30 de Septiembre de 2021</v>
      </c>
      <c r="B3" s="169"/>
      <c r="C3" s="169"/>
      <c r="D3" s="49" t="s">
        <v>182</v>
      </c>
      <c r="E3" s="50">
        <f>'Notas a los Edos Financieros'!D3</f>
        <v>3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15">
        <v>2021</v>
      </c>
      <c r="D7" s="115">
        <v>2020</v>
      </c>
    </row>
    <row r="8" spans="1:5" x14ac:dyDescent="0.2">
      <c r="A8" s="55">
        <v>1111</v>
      </c>
      <c r="B8" s="51" t="s">
        <v>473</v>
      </c>
      <c r="C8" s="56">
        <v>10000</v>
      </c>
      <c r="D8" s="56">
        <v>10000</v>
      </c>
    </row>
    <row r="9" spans="1:5" x14ac:dyDescent="0.2">
      <c r="A9" s="55">
        <v>1112</v>
      </c>
      <c r="B9" s="51" t="s">
        <v>474</v>
      </c>
      <c r="C9" s="56">
        <f>+'[1]Balanza de Comprobación'!$G$12</f>
        <v>5213174.41</v>
      </c>
      <c r="D9" s="56">
        <v>2881235.87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24" t="s">
        <v>611</v>
      </c>
      <c r="C15" s="110">
        <f>SUM(C8:C14)</f>
        <v>5223174.41</v>
      </c>
      <c r="D15" s="110">
        <f>SUM(D8:D14)</f>
        <v>2891235.87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15" t="s">
        <v>613</v>
      </c>
      <c r="D19" s="115" t="s">
        <v>164</v>
      </c>
    </row>
    <row r="20" spans="1:4" x14ac:dyDescent="0.2">
      <c r="A20" s="62">
        <v>1230</v>
      </c>
      <c r="B20" s="63" t="s">
        <v>215</v>
      </c>
      <c r="C20" s="159">
        <f>+SUM(C21:C27)</f>
        <v>0</v>
      </c>
      <c r="D20" s="159">
        <f>+SUM(D21:D27)</f>
        <v>0</v>
      </c>
    </row>
    <row r="21" spans="1:4" x14ac:dyDescent="0.2">
      <c r="A21" s="55">
        <v>1231</v>
      </c>
      <c r="B21" s="51" t="s">
        <v>216</v>
      </c>
      <c r="C21" s="160">
        <v>0</v>
      </c>
      <c r="D21" s="160">
        <v>0</v>
      </c>
    </row>
    <row r="22" spans="1:4" x14ac:dyDescent="0.2">
      <c r="A22" s="55">
        <v>1232</v>
      </c>
      <c r="B22" s="51" t="s">
        <v>217</v>
      </c>
      <c r="C22" s="160">
        <v>0</v>
      </c>
      <c r="D22" s="160">
        <v>0</v>
      </c>
    </row>
    <row r="23" spans="1:4" x14ac:dyDescent="0.2">
      <c r="A23" s="55">
        <v>1233</v>
      </c>
      <c r="B23" s="51" t="s">
        <v>218</v>
      </c>
      <c r="C23" s="160">
        <v>0</v>
      </c>
      <c r="D23" s="160">
        <v>0</v>
      </c>
    </row>
    <row r="24" spans="1:4" x14ac:dyDescent="0.2">
      <c r="A24" s="55">
        <v>1234</v>
      </c>
      <c r="B24" s="51" t="s">
        <v>219</v>
      </c>
      <c r="C24" s="160">
        <v>0</v>
      </c>
      <c r="D24" s="160">
        <v>0</v>
      </c>
    </row>
    <row r="25" spans="1:4" x14ac:dyDescent="0.2">
      <c r="A25" s="55">
        <v>1235</v>
      </c>
      <c r="B25" s="51" t="s">
        <v>220</v>
      </c>
      <c r="C25" s="160">
        <v>0</v>
      </c>
      <c r="D25" s="160">
        <v>0</v>
      </c>
    </row>
    <row r="26" spans="1:4" x14ac:dyDescent="0.2">
      <c r="A26" s="55">
        <v>1236</v>
      </c>
      <c r="B26" s="51" t="s">
        <v>221</v>
      </c>
      <c r="C26" s="160">
        <v>0</v>
      </c>
      <c r="D26" s="160">
        <v>0</v>
      </c>
    </row>
    <row r="27" spans="1:4" x14ac:dyDescent="0.2">
      <c r="A27" s="55">
        <v>1239</v>
      </c>
      <c r="B27" s="51" t="s">
        <v>222</v>
      </c>
      <c r="C27" s="160">
        <v>0</v>
      </c>
      <c r="D27" s="160">
        <v>0</v>
      </c>
    </row>
    <row r="28" spans="1:4" x14ac:dyDescent="0.2">
      <c r="A28" s="62">
        <v>1240</v>
      </c>
      <c r="B28" s="63" t="s">
        <v>223</v>
      </c>
      <c r="C28" s="159">
        <f>+SUM(C29:C36)</f>
        <v>68134.63</v>
      </c>
      <c r="D28" s="159">
        <f>+SUM(D29:D36)</f>
        <v>68134.63</v>
      </c>
    </row>
    <row r="29" spans="1:4" x14ac:dyDescent="0.2">
      <c r="A29" s="55">
        <v>1241</v>
      </c>
      <c r="B29" s="51" t="s">
        <v>224</v>
      </c>
      <c r="C29" s="160">
        <v>68134.63</v>
      </c>
      <c r="D29" s="160">
        <v>68134.63</v>
      </c>
    </row>
    <row r="30" spans="1:4" x14ac:dyDescent="0.2">
      <c r="A30" s="55">
        <v>1242</v>
      </c>
      <c r="B30" s="51" t="s">
        <v>225</v>
      </c>
      <c r="C30" s="160">
        <v>0</v>
      </c>
      <c r="D30" s="160">
        <v>0</v>
      </c>
    </row>
    <row r="31" spans="1:4" x14ac:dyDescent="0.2">
      <c r="A31" s="55">
        <v>1243</v>
      </c>
      <c r="B31" s="51" t="s">
        <v>226</v>
      </c>
      <c r="C31" s="160">
        <v>0</v>
      </c>
      <c r="D31" s="160">
        <v>0</v>
      </c>
    </row>
    <row r="32" spans="1:4" x14ac:dyDescent="0.2">
      <c r="A32" s="55">
        <v>1244</v>
      </c>
      <c r="B32" s="51" t="s">
        <v>227</v>
      </c>
      <c r="C32" s="160">
        <v>0</v>
      </c>
      <c r="D32" s="160">
        <v>0</v>
      </c>
    </row>
    <row r="33" spans="1:5" x14ac:dyDescent="0.2">
      <c r="A33" s="55">
        <v>1245</v>
      </c>
      <c r="B33" s="51" t="s">
        <v>228</v>
      </c>
      <c r="C33" s="160">
        <v>0</v>
      </c>
      <c r="D33" s="160">
        <v>0</v>
      </c>
    </row>
    <row r="34" spans="1:5" x14ac:dyDescent="0.2">
      <c r="A34" s="55">
        <v>1246</v>
      </c>
      <c r="B34" s="51" t="s">
        <v>229</v>
      </c>
      <c r="C34" s="160">
        <v>0</v>
      </c>
      <c r="D34" s="160">
        <v>0</v>
      </c>
    </row>
    <row r="35" spans="1:5" x14ac:dyDescent="0.2">
      <c r="A35" s="55">
        <v>1247</v>
      </c>
      <c r="B35" s="51" t="s">
        <v>230</v>
      </c>
      <c r="C35" s="160">
        <v>0</v>
      </c>
      <c r="D35" s="160">
        <v>0</v>
      </c>
    </row>
    <row r="36" spans="1:5" x14ac:dyDescent="0.2">
      <c r="A36" s="55">
        <v>1248</v>
      </c>
      <c r="B36" s="51" t="s">
        <v>231</v>
      </c>
      <c r="C36" s="160">
        <v>0</v>
      </c>
      <c r="D36" s="160">
        <v>0</v>
      </c>
    </row>
    <row r="37" spans="1:5" x14ac:dyDescent="0.2">
      <c r="A37" s="62">
        <v>1250</v>
      </c>
      <c r="B37" s="63" t="s">
        <v>233</v>
      </c>
      <c r="C37" s="159">
        <v>0</v>
      </c>
      <c r="D37" s="159">
        <v>0</v>
      </c>
    </row>
    <row r="38" spans="1:5" x14ac:dyDescent="0.2">
      <c r="A38" s="55">
        <v>1251</v>
      </c>
      <c r="B38" s="51" t="s">
        <v>234</v>
      </c>
      <c r="C38" s="160">
        <v>0</v>
      </c>
      <c r="D38" s="160">
        <v>0</v>
      </c>
    </row>
    <row r="39" spans="1:5" x14ac:dyDescent="0.2">
      <c r="A39" s="55">
        <v>1252</v>
      </c>
      <c r="B39" s="51" t="s">
        <v>235</v>
      </c>
      <c r="C39" s="160">
        <v>0</v>
      </c>
      <c r="D39" s="160">
        <v>0</v>
      </c>
    </row>
    <row r="40" spans="1:5" x14ac:dyDescent="0.2">
      <c r="A40" s="55">
        <v>1253</v>
      </c>
      <c r="B40" s="51" t="s">
        <v>236</v>
      </c>
      <c r="C40" s="160">
        <v>0</v>
      </c>
      <c r="D40" s="160">
        <v>0</v>
      </c>
    </row>
    <row r="41" spans="1:5" x14ac:dyDescent="0.2">
      <c r="A41" s="55">
        <v>1254</v>
      </c>
      <c r="B41" s="51" t="s">
        <v>237</v>
      </c>
      <c r="C41" s="160">
        <v>0</v>
      </c>
      <c r="D41" s="160">
        <v>0</v>
      </c>
    </row>
    <row r="42" spans="1:5" x14ac:dyDescent="0.2">
      <c r="A42" s="55">
        <v>1259</v>
      </c>
      <c r="B42" s="51" t="s">
        <v>238</v>
      </c>
      <c r="C42" s="160">
        <v>0</v>
      </c>
      <c r="D42" s="160">
        <v>0</v>
      </c>
    </row>
    <row r="43" spans="1:5" x14ac:dyDescent="0.2">
      <c r="A43" s="55"/>
      <c r="B43" s="124" t="s">
        <v>614</v>
      </c>
      <c r="C43" s="159">
        <f>C20+C28+C37</f>
        <v>68134.63</v>
      </c>
      <c r="D43" s="159">
        <f>D20+D28+D37</f>
        <v>68134.63</v>
      </c>
    </row>
    <row r="44" spans="1:5" x14ac:dyDescent="0.2">
      <c r="C44" s="160"/>
      <c r="D44" s="160"/>
    </row>
    <row r="45" spans="1:5" x14ac:dyDescent="0.2">
      <c r="A45" s="53" t="s">
        <v>169</v>
      </c>
      <c r="B45" s="53"/>
      <c r="C45" s="161"/>
      <c r="D45" s="161"/>
    </row>
    <row r="46" spans="1:5" x14ac:dyDescent="0.2">
      <c r="A46" s="54" t="s">
        <v>146</v>
      </c>
      <c r="B46" s="54" t="s">
        <v>616</v>
      </c>
      <c r="C46" s="162">
        <v>2021</v>
      </c>
      <c r="D46" s="162">
        <v>2020</v>
      </c>
    </row>
    <row r="47" spans="1:5" x14ac:dyDescent="0.2">
      <c r="A47" s="62">
        <v>3210</v>
      </c>
      <c r="B47" s="63" t="s">
        <v>612</v>
      </c>
      <c r="C47" s="159">
        <f>+VHP!C14</f>
        <v>4575487.4700000007</v>
      </c>
      <c r="D47" s="159">
        <v>-201630.49000000209</v>
      </c>
      <c r="E47" s="56"/>
    </row>
    <row r="48" spans="1:5" x14ac:dyDescent="0.2">
      <c r="A48" s="55"/>
      <c r="B48" s="124" t="s">
        <v>617</v>
      </c>
      <c r="C48" s="159">
        <f>+C61+C93+C96</f>
        <v>665553.08000000007</v>
      </c>
      <c r="D48" s="159">
        <f>+D61+D93+D96</f>
        <v>937495.27000000014</v>
      </c>
    </row>
    <row r="49" spans="1:4" x14ac:dyDescent="0.2">
      <c r="A49" s="62">
        <v>5400</v>
      </c>
      <c r="B49" s="63" t="s">
        <v>412</v>
      </c>
      <c r="C49" s="159">
        <v>0</v>
      </c>
      <c r="D49" s="159">
        <v>0</v>
      </c>
    </row>
    <row r="50" spans="1:4" x14ac:dyDescent="0.2">
      <c r="A50" s="55">
        <v>5410</v>
      </c>
      <c r="B50" s="51" t="s">
        <v>621</v>
      </c>
      <c r="C50" s="160">
        <v>0</v>
      </c>
      <c r="D50" s="160">
        <v>0</v>
      </c>
    </row>
    <row r="51" spans="1:4" x14ac:dyDescent="0.2">
      <c r="A51" s="55">
        <v>5411</v>
      </c>
      <c r="B51" s="51" t="s">
        <v>414</v>
      </c>
      <c r="C51" s="160">
        <v>0</v>
      </c>
      <c r="D51" s="160">
        <v>0</v>
      </c>
    </row>
    <row r="52" spans="1:4" x14ac:dyDescent="0.2">
      <c r="A52" s="55">
        <v>5420</v>
      </c>
      <c r="B52" s="51" t="s">
        <v>622</v>
      </c>
      <c r="C52" s="160">
        <v>0</v>
      </c>
      <c r="D52" s="160">
        <v>0</v>
      </c>
    </row>
    <row r="53" spans="1:4" x14ac:dyDescent="0.2">
      <c r="A53" s="55">
        <v>5421</v>
      </c>
      <c r="B53" s="51" t="s">
        <v>417</v>
      </c>
      <c r="C53" s="160">
        <v>0</v>
      </c>
      <c r="D53" s="160">
        <v>0</v>
      </c>
    </row>
    <row r="54" spans="1:4" x14ac:dyDescent="0.2">
      <c r="A54" s="55">
        <v>5430</v>
      </c>
      <c r="B54" s="51" t="s">
        <v>623</v>
      </c>
      <c r="C54" s="160">
        <v>0</v>
      </c>
      <c r="D54" s="160">
        <v>0</v>
      </c>
    </row>
    <row r="55" spans="1:4" x14ac:dyDescent="0.2">
      <c r="A55" s="55">
        <v>5431</v>
      </c>
      <c r="B55" s="51" t="s">
        <v>420</v>
      </c>
      <c r="C55" s="160">
        <v>0</v>
      </c>
      <c r="D55" s="160">
        <v>0</v>
      </c>
    </row>
    <row r="56" spans="1:4" x14ac:dyDescent="0.2">
      <c r="A56" s="55">
        <v>5440</v>
      </c>
      <c r="B56" s="51" t="s">
        <v>624</v>
      </c>
      <c r="C56" s="160">
        <v>0</v>
      </c>
      <c r="D56" s="160">
        <v>0</v>
      </c>
    </row>
    <row r="57" spans="1:4" x14ac:dyDescent="0.2">
      <c r="A57" s="55">
        <v>5441</v>
      </c>
      <c r="B57" s="51" t="s">
        <v>624</v>
      </c>
      <c r="C57" s="160">
        <v>0</v>
      </c>
      <c r="D57" s="160">
        <v>0</v>
      </c>
    </row>
    <row r="58" spans="1:4" x14ac:dyDescent="0.2">
      <c r="A58" s="55">
        <v>5450</v>
      </c>
      <c r="B58" s="51" t="s">
        <v>625</v>
      </c>
      <c r="C58" s="160">
        <v>0</v>
      </c>
      <c r="D58" s="160">
        <v>0</v>
      </c>
    </row>
    <row r="59" spans="1:4" x14ac:dyDescent="0.2">
      <c r="A59" s="55">
        <v>5451</v>
      </c>
      <c r="B59" s="51" t="s">
        <v>424</v>
      </c>
      <c r="C59" s="160">
        <v>0</v>
      </c>
      <c r="D59" s="160">
        <v>0</v>
      </c>
    </row>
    <row r="60" spans="1:4" x14ac:dyDescent="0.2">
      <c r="A60" s="55">
        <v>5452</v>
      </c>
      <c r="B60" s="51" t="s">
        <v>425</v>
      </c>
      <c r="C60" s="160">
        <v>0</v>
      </c>
      <c r="D60" s="160">
        <v>0</v>
      </c>
    </row>
    <row r="61" spans="1:4" x14ac:dyDescent="0.2">
      <c r="A61" s="62">
        <v>5500</v>
      </c>
      <c r="B61" s="63" t="s">
        <v>426</v>
      </c>
      <c r="C61" s="159">
        <f>+C62+C71+C74</f>
        <v>659733.57000000007</v>
      </c>
      <c r="D61" s="159">
        <f>+D62+D71+D74</f>
        <v>937495.27000000014</v>
      </c>
    </row>
    <row r="62" spans="1:4" x14ac:dyDescent="0.2">
      <c r="A62" s="55">
        <v>5510</v>
      </c>
      <c r="B62" s="51" t="s">
        <v>427</v>
      </c>
      <c r="C62" s="160">
        <f>+SUM(C63:C70)</f>
        <v>659733.57000000007</v>
      </c>
      <c r="D62" s="160">
        <f>+SUM(D63:D70)</f>
        <v>937495.27000000014</v>
      </c>
    </row>
    <row r="63" spans="1:4" x14ac:dyDescent="0.2">
      <c r="A63" s="55">
        <v>5511</v>
      </c>
      <c r="B63" s="51" t="s">
        <v>428</v>
      </c>
      <c r="C63" s="160">
        <v>0</v>
      </c>
      <c r="D63" s="160">
        <v>0</v>
      </c>
    </row>
    <row r="64" spans="1:4" x14ac:dyDescent="0.2">
      <c r="A64" s="55">
        <v>5512</v>
      </c>
      <c r="B64" s="51" t="s">
        <v>429</v>
      </c>
      <c r="C64" s="160">
        <v>0</v>
      </c>
      <c r="D64" s="160">
        <v>0</v>
      </c>
    </row>
    <row r="65" spans="1:4" x14ac:dyDescent="0.2">
      <c r="A65" s="55">
        <v>5513</v>
      </c>
      <c r="B65" s="51" t="s">
        <v>430</v>
      </c>
      <c r="C65" s="160">
        <f>+ACT!C189</f>
        <v>499976.28</v>
      </c>
      <c r="D65" s="160">
        <v>666635.04</v>
      </c>
    </row>
    <row r="66" spans="1:4" x14ac:dyDescent="0.2">
      <c r="A66" s="55">
        <v>5514</v>
      </c>
      <c r="B66" s="51" t="s">
        <v>431</v>
      </c>
      <c r="C66" s="160">
        <v>0</v>
      </c>
      <c r="D66" s="160">
        <v>0</v>
      </c>
    </row>
    <row r="67" spans="1:4" x14ac:dyDescent="0.2">
      <c r="A67" s="55">
        <v>5515</v>
      </c>
      <c r="B67" s="51" t="s">
        <v>432</v>
      </c>
      <c r="C67" s="160">
        <f>+ACT!C191</f>
        <v>157055.73000000001</v>
      </c>
      <c r="D67" s="160">
        <v>265002.82</v>
      </c>
    </row>
    <row r="68" spans="1:4" x14ac:dyDescent="0.2">
      <c r="A68" s="55">
        <v>5516</v>
      </c>
      <c r="B68" s="51" t="s">
        <v>433</v>
      </c>
      <c r="C68" s="160">
        <v>0</v>
      </c>
      <c r="D68" s="160">
        <v>0</v>
      </c>
    </row>
    <row r="69" spans="1:4" x14ac:dyDescent="0.2">
      <c r="A69" s="55">
        <v>5517</v>
      </c>
      <c r="B69" s="51" t="s">
        <v>434</v>
      </c>
      <c r="C69" s="160">
        <f>+ACT!C193</f>
        <v>2701.56</v>
      </c>
      <c r="D69" s="160">
        <v>5857.41</v>
      </c>
    </row>
    <row r="70" spans="1:4" x14ac:dyDescent="0.2">
      <c r="A70" s="55">
        <v>5518</v>
      </c>
      <c r="B70" s="51" t="s">
        <v>81</v>
      </c>
      <c r="C70" s="160">
        <v>0</v>
      </c>
      <c r="D70" s="160">
        <v>0</v>
      </c>
    </row>
    <row r="71" spans="1:4" x14ac:dyDescent="0.2">
      <c r="A71" s="55">
        <v>5520</v>
      </c>
      <c r="B71" s="51" t="s">
        <v>80</v>
      </c>
      <c r="C71" s="160">
        <v>0</v>
      </c>
      <c r="D71" s="160">
        <v>0</v>
      </c>
    </row>
    <row r="72" spans="1:4" x14ac:dyDescent="0.2">
      <c r="A72" s="55">
        <v>5521</v>
      </c>
      <c r="B72" s="51" t="s">
        <v>435</v>
      </c>
      <c r="C72" s="160">
        <v>0</v>
      </c>
      <c r="D72" s="160">
        <v>0</v>
      </c>
    </row>
    <row r="73" spans="1:4" x14ac:dyDescent="0.2">
      <c r="A73" s="55">
        <v>5522</v>
      </c>
      <c r="B73" s="51" t="s">
        <v>436</v>
      </c>
      <c r="C73" s="160">
        <v>0</v>
      </c>
      <c r="D73" s="160">
        <v>0</v>
      </c>
    </row>
    <row r="74" spans="1:4" x14ac:dyDescent="0.2">
      <c r="A74" s="55">
        <v>5530</v>
      </c>
      <c r="B74" s="51" t="s">
        <v>437</v>
      </c>
      <c r="C74" s="160">
        <v>0</v>
      </c>
      <c r="D74" s="160">
        <v>0</v>
      </c>
    </row>
    <row r="75" spans="1:4" x14ac:dyDescent="0.2">
      <c r="A75" s="55">
        <v>5531</v>
      </c>
      <c r="B75" s="51" t="s">
        <v>438</v>
      </c>
      <c r="C75" s="160">
        <v>0</v>
      </c>
      <c r="D75" s="160">
        <v>0</v>
      </c>
    </row>
    <row r="76" spans="1:4" x14ac:dyDescent="0.2">
      <c r="A76" s="55">
        <v>5532</v>
      </c>
      <c r="B76" s="51" t="s">
        <v>439</v>
      </c>
      <c r="C76" s="160">
        <v>0</v>
      </c>
      <c r="D76" s="160">
        <v>0</v>
      </c>
    </row>
    <row r="77" spans="1:4" x14ac:dyDescent="0.2">
      <c r="A77" s="55">
        <v>5533</v>
      </c>
      <c r="B77" s="51" t="s">
        <v>440</v>
      </c>
      <c r="C77" s="160">
        <v>0</v>
      </c>
      <c r="D77" s="160">
        <v>0</v>
      </c>
    </row>
    <row r="78" spans="1:4" x14ac:dyDescent="0.2">
      <c r="A78" s="55">
        <v>5534</v>
      </c>
      <c r="B78" s="51" t="s">
        <v>441</v>
      </c>
      <c r="C78" s="160">
        <v>0</v>
      </c>
      <c r="D78" s="160">
        <v>0</v>
      </c>
    </row>
    <row r="79" spans="1:4" x14ac:dyDescent="0.2">
      <c r="A79" s="55">
        <v>5535</v>
      </c>
      <c r="B79" s="51" t="s">
        <v>442</v>
      </c>
      <c r="C79" s="160">
        <v>0</v>
      </c>
      <c r="D79" s="160">
        <v>0</v>
      </c>
    </row>
    <row r="80" spans="1:4" x14ac:dyDescent="0.2">
      <c r="A80" s="55">
        <v>5540</v>
      </c>
      <c r="B80" s="51" t="s">
        <v>443</v>
      </c>
      <c r="C80" s="160">
        <v>0</v>
      </c>
      <c r="D80" s="160">
        <v>0</v>
      </c>
    </row>
    <row r="81" spans="1:4" x14ac:dyDescent="0.2">
      <c r="A81" s="55">
        <v>5541</v>
      </c>
      <c r="B81" s="51" t="s">
        <v>443</v>
      </c>
      <c r="C81" s="160">
        <v>0</v>
      </c>
      <c r="D81" s="160">
        <v>0</v>
      </c>
    </row>
    <row r="82" spans="1:4" x14ac:dyDescent="0.2">
      <c r="A82" s="55">
        <v>5550</v>
      </c>
      <c r="B82" s="51" t="s">
        <v>444</v>
      </c>
      <c r="C82" s="160">
        <v>0</v>
      </c>
      <c r="D82" s="160">
        <v>0</v>
      </c>
    </row>
    <row r="83" spans="1:4" x14ac:dyDescent="0.2">
      <c r="A83" s="55">
        <v>5551</v>
      </c>
      <c r="B83" s="51" t="s">
        <v>444</v>
      </c>
      <c r="C83" s="160">
        <v>0</v>
      </c>
      <c r="D83" s="160">
        <v>0</v>
      </c>
    </row>
    <row r="84" spans="1:4" x14ac:dyDescent="0.2">
      <c r="A84" s="55">
        <v>5590</v>
      </c>
      <c r="B84" s="51" t="s">
        <v>445</v>
      </c>
      <c r="C84" s="160">
        <v>0</v>
      </c>
      <c r="D84" s="160">
        <v>0</v>
      </c>
    </row>
    <row r="85" spans="1:4" x14ac:dyDescent="0.2">
      <c r="A85" s="55">
        <v>5591</v>
      </c>
      <c r="B85" s="51" t="s">
        <v>446</v>
      </c>
      <c r="C85" s="160">
        <v>0</v>
      </c>
      <c r="D85" s="160">
        <v>0</v>
      </c>
    </row>
    <row r="86" spans="1:4" x14ac:dyDescent="0.2">
      <c r="A86" s="55">
        <v>5592</v>
      </c>
      <c r="B86" s="51" t="s">
        <v>447</v>
      </c>
      <c r="C86" s="160">
        <v>0</v>
      </c>
      <c r="D86" s="160">
        <v>0</v>
      </c>
    </row>
    <row r="87" spans="1:4" x14ac:dyDescent="0.2">
      <c r="A87" s="55">
        <v>5593</v>
      </c>
      <c r="B87" s="51" t="s">
        <v>448</v>
      </c>
      <c r="C87" s="160">
        <v>0</v>
      </c>
      <c r="D87" s="160">
        <v>0</v>
      </c>
    </row>
    <row r="88" spans="1:4" x14ac:dyDescent="0.2">
      <c r="A88" s="55">
        <v>5594</v>
      </c>
      <c r="B88" s="51" t="s">
        <v>626</v>
      </c>
      <c r="C88" s="160">
        <v>0</v>
      </c>
      <c r="D88" s="160">
        <v>0</v>
      </c>
    </row>
    <row r="89" spans="1:4" x14ac:dyDescent="0.2">
      <c r="A89" s="55">
        <v>5595</v>
      </c>
      <c r="B89" s="51" t="s">
        <v>449</v>
      </c>
      <c r="C89" s="160">
        <v>0</v>
      </c>
      <c r="D89" s="160">
        <v>0</v>
      </c>
    </row>
    <row r="90" spans="1:4" x14ac:dyDescent="0.2">
      <c r="A90" s="55">
        <v>5596</v>
      </c>
      <c r="B90" s="51" t="s">
        <v>343</v>
      </c>
      <c r="C90" s="160">
        <v>0</v>
      </c>
      <c r="D90" s="160">
        <v>0</v>
      </c>
    </row>
    <row r="91" spans="1:4" x14ac:dyDescent="0.2">
      <c r="A91" s="55">
        <v>5597</v>
      </c>
      <c r="B91" s="51" t="s">
        <v>450</v>
      </c>
      <c r="C91" s="160">
        <v>0</v>
      </c>
      <c r="D91" s="160">
        <v>0</v>
      </c>
    </row>
    <row r="92" spans="1:4" x14ac:dyDescent="0.2">
      <c r="A92" s="55">
        <v>5599</v>
      </c>
      <c r="B92" s="51" t="s">
        <v>451</v>
      </c>
      <c r="C92" s="160">
        <v>0</v>
      </c>
      <c r="D92" s="160">
        <v>0</v>
      </c>
    </row>
    <row r="93" spans="1:4" x14ac:dyDescent="0.2">
      <c r="A93" s="62">
        <v>5600</v>
      </c>
      <c r="B93" s="63" t="s">
        <v>79</v>
      </c>
      <c r="C93" s="159">
        <v>0</v>
      </c>
      <c r="D93" s="159">
        <v>0</v>
      </c>
    </row>
    <row r="94" spans="1:4" x14ac:dyDescent="0.2">
      <c r="A94" s="55">
        <v>5610</v>
      </c>
      <c r="B94" s="51" t="s">
        <v>452</v>
      </c>
      <c r="C94" s="160">
        <v>0</v>
      </c>
      <c r="D94" s="160">
        <v>0</v>
      </c>
    </row>
    <row r="95" spans="1:4" x14ac:dyDescent="0.2">
      <c r="A95" s="55">
        <v>5611</v>
      </c>
      <c r="B95" s="51" t="s">
        <v>453</v>
      </c>
      <c r="C95" s="160">
        <v>0</v>
      </c>
      <c r="D95" s="160">
        <v>0</v>
      </c>
    </row>
    <row r="96" spans="1:4" x14ac:dyDescent="0.2">
      <c r="A96" s="62">
        <v>2110</v>
      </c>
      <c r="B96" s="126" t="s">
        <v>618</v>
      </c>
      <c r="C96" s="159">
        <f>+SUM(C97:C101)</f>
        <v>5819.510000000022</v>
      </c>
      <c r="D96" s="159">
        <f>+SUM(D97:D101)</f>
        <v>0</v>
      </c>
    </row>
    <row r="97" spans="1:4" x14ac:dyDescent="0.2">
      <c r="A97" s="55">
        <v>2111</v>
      </c>
      <c r="B97" s="51" t="s">
        <v>627</v>
      </c>
      <c r="C97" s="160">
        <f>185330.14-173171.71</f>
        <v>12158.430000000022</v>
      </c>
      <c r="D97" s="160">
        <v>0</v>
      </c>
    </row>
    <row r="98" spans="1:4" x14ac:dyDescent="0.2">
      <c r="A98" s="55">
        <v>2112</v>
      </c>
      <c r="B98" s="51" t="s">
        <v>628</v>
      </c>
      <c r="C98" s="160">
        <v>0</v>
      </c>
      <c r="D98" s="160">
        <v>0</v>
      </c>
    </row>
    <row r="99" spans="1:4" x14ac:dyDescent="0.2">
      <c r="A99" s="55">
        <v>2112</v>
      </c>
      <c r="B99" s="51" t="s">
        <v>629</v>
      </c>
      <c r="C99" s="160">
        <v>-6338.92</v>
      </c>
      <c r="D99" s="160">
        <v>0</v>
      </c>
    </row>
    <row r="100" spans="1:4" x14ac:dyDescent="0.2">
      <c r="A100" s="55">
        <v>2115</v>
      </c>
      <c r="B100" s="51" t="s">
        <v>631</v>
      </c>
      <c r="C100" s="160">
        <v>0</v>
      </c>
      <c r="D100" s="160">
        <v>0</v>
      </c>
    </row>
    <row r="101" spans="1:4" x14ac:dyDescent="0.2">
      <c r="A101" s="55">
        <v>2114</v>
      </c>
      <c r="B101" s="51" t="s">
        <v>630</v>
      </c>
      <c r="C101" s="160">
        <v>0</v>
      </c>
      <c r="D101" s="160">
        <v>0</v>
      </c>
    </row>
    <row r="102" spans="1:4" x14ac:dyDescent="0.2">
      <c r="A102" s="55"/>
      <c r="B102" s="124" t="s">
        <v>619</v>
      </c>
      <c r="C102" s="159">
        <f>+C103</f>
        <v>892826.17</v>
      </c>
      <c r="D102" s="159">
        <f>+D103</f>
        <v>0</v>
      </c>
    </row>
    <row r="103" spans="1:4" x14ac:dyDescent="0.2">
      <c r="A103" s="62">
        <v>1120</v>
      </c>
      <c r="B103" s="125" t="s">
        <v>620</v>
      </c>
      <c r="C103" s="159">
        <f>+SUM(C104:C112)</f>
        <v>892826.17</v>
      </c>
      <c r="D103" s="159">
        <f>+SUM(D104:D112)</f>
        <v>0</v>
      </c>
    </row>
    <row r="104" spans="1:4" x14ac:dyDescent="0.2">
      <c r="A104" s="55">
        <v>1124</v>
      </c>
      <c r="B104" s="123" t="s">
        <v>636</v>
      </c>
      <c r="C104" s="160">
        <v>0</v>
      </c>
      <c r="D104" s="160">
        <v>0</v>
      </c>
    </row>
    <row r="105" spans="1:4" x14ac:dyDescent="0.2">
      <c r="A105" s="55">
        <v>1124</v>
      </c>
      <c r="B105" s="123" t="s">
        <v>637</v>
      </c>
      <c r="C105" s="160">
        <v>0</v>
      </c>
      <c r="D105" s="160">
        <v>0</v>
      </c>
    </row>
    <row r="106" spans="1:4" x14ac:dyDescent="0.2">
      <c r="A106" s="55">
        <v>1124</v>
      </c>
      <c r="B106" s="123" t="s">
        <v>638</v>
      </c>
      <c r="C106" s="160">
        <v>0</v>
      </c>
      <c r="D106" s="160">
        <v>0</v>
      </c>
    </row>
    <row r="107" spans="1:4" x14ac:dyDescent="0.2">
      <c r="A107" s="55">
        <v>1124</v>
      </c>
      <c r="B107" s="123" t="s">
        <v>639</v>
      </c>
      <c r="C107" s="160">
        <v>0</v>
      </c>
      <c r="D107" s="160">
        <v>0</v>
      </c>
    </row>
    <row r="108" spans="1:4" x14ac:dyDescent="0.2">
      <c r="A108" s="55">
        <v>1124</v>
      </c>
      <c r="B108" s="123" t="s">
        <v>640</v>
      </c>
      <c r="C108" s="160">
        <v>0</v>
      </c>
      <c r="D108" s="160">
        <v>0</v>
      </c>
    </row>
    <row r="109" spans="1:4" x14ac:dyDescent="0.2">
      <c r="A109" s="55">
        <v>1124</v>
      </c>
      <c r="B109" s="123" t="s">
        <v>641</v>
      </c>
      <c r="C109" s="160">
        <v>0</v>
      </c>
      <c r="D109" s="160">
        <v>0</v>
      </c>
    </row>
    <row r="110" spans="1:4" x14ac:dyDescent="0.2">
      <c r="A110" s="55">
        <v>1122</v>
      </c>
      <c r="B110" s="123" t="s">
        <v>633</v>
      </c>
      <c r="C110" s="160">
        <v>0</v>
      </c>
      <c r="D110" s="160">
        <v>0</v>
      </c>
    </row>
    <row r="111" spans="1:4" x14ac:dyDescent="0.2">
      <c r="A111" s="55">
        <v>1122</v>
      </c>
      <c r="B111" s="123" t="s">
        <v>634</v>
      </c>
      <c r="C111" s="160">
        <v>0</v>
      </c>
      <c r="D111" s="160">
        <v>0</v>
      </c>
    </row>
    <row r="112" spans="1:4" x14ac:dyDescent="0.2">
      <c r="A112" s="55">
        <v>1122</v>
      </c>
      <c r="B112" s="123" t="s">
        <v>635</v>
      </c>
      <c r="C112" s="160">
        <v>892826.17</v>
      </c>
      <c r="D112" s="160">
        <v>0</v>
      </c>
    </row>
    <row r="113" spans="1:4" x14ac:dyDescent="0.2">
      <c r="A113" s="55"/>
      <c r="B113" s="127" t="s">
        <v>632</v>
      </c>
      <c r="C113" s="159">
        <f>C47+C48-C102</f>
        <v>4348214.3800000008</v>
      </c>
      <c r="D113" s="159">
        <f>D47+D48-D102</f>
        <v>735864.77999999805</v>
      </c>
    </row>
    <row r="114" spans="1:4" x14ac:dyDescent="0.2">
      <c r="C114" s="160"/>
      <c r="D114" s="160"/>
    </row>
    <row r="115" spans="1:4" x14ac:dyDescent="0.2">
      <c r="B115" s="42" t="s">
        <v>649</v>
      </c>
    </row>
    <row r="118" spans="1:4" x14ac:dyDescent="0.2">
      <c r="B118" s="137" t="s">
        <v>654</v>
      </c>
      <c r="C118" s="135" t="s">
        <v>652</v>
      </c>
      <c r="D118" s="42"/>
    </row>
    <row r="119" spans="1:4" ht="45" x14ac:dyDescent="0.2">
      <c r="B119" s="137" t="s">
        <v>655</v>
      </c>
      <c r="C119" s="136" t="s">
        <v>653</v>
      </c>
      <c r="D119" s="42"/>
    </row>
    <row r="130" spans="8:8" x14ac:dyDescent="0.2">
      <c r="H130" s="12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scale="50" orientation="portrait" r:id="rId1"/>
  <ignoredErrors>
    <ignoredError sqref="C15:D15 C62:D62 D96 C20:D20 C28:D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03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03" t="s">
        <v>29</v>
      </c>
      <c r="B9" s="131" t="s">
        <v>604</v>
      </c>
    </row>
    <row r="10" spans="1:2" ht="15" customHeight="1" x14ac:dyDescent="0.2">
      <c r="A10" s="132"/>
      <c r="B10" s="131" t="s">
        <v>75</v>
      </c>
    </row>
    <row r="11" spans="1:2" ht="15" customHeight="1" x14ac:dyDescent="0.2">
      <c r="A11" s="132"/>
      <c r="B11" s="133" t="s">
        <v>178</v>
      </c>
    </row>
    <row r="13" spans="1:2" ht="15" customHeight="1" x14ac:dyDescent="0.2">
      <c r="A13" s="103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21" t="s">
        <v>609</v>
      </c>
      <c r="B16" s="120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2021-07-22T22:31:04Z</cp:lastPrinted>
  <dcterms:created xsi:type="dcterms:W3CDTF">2012-12-11T20:36:24Z</dcterms:created>
  <dcterms:modified xsi:type="dcterms:W3CDTF">2021-11-03T15:10:33Z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