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/>
  </bookViews>
  <sheets>
    <sheet name="EFE" sheetId="2" r:id="rId1"/>
    <sheet name="Hoja1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17" i="2"/>
  <c r="B52" i="2" l="1"/>
  <c r="B58" i="2"/>
  <c r="B23" i="2" l="1"/>
  <c r="B18" i="2"/>
  <c r="B14" i="2"/>
  <c r="B13" i="2"/>
  <c r="B16" i="2" l="1"/>
  <c r="B48" i="2"/>
  <c r="B54" i="2"/>
  <c r="B41" i="2"/>
  <c r="B36" i="2"/>
  <c r="B45" i="2" s="1"/>
  <c r="B59" i="2" l="1"/>
  <c r="C36" i="2"/>
  <c r="C58" i="2"/>
  <c r="C54" i="2" s="1"/>
  <c r="C52" i="2"/>
  <c r="C48" i="2" s="1"/>
  <c r="C59" i="2" s="1"/>
  <c r="C44" i="2" l="1"/>
  <c r="C43" i="2"/>
  <c r="C41" i="2" l="1"/>
  <c r="C45" i="2" s="1"/>
  <c r="C23" i="2"/>
  <c r="C19" i="2"/>
  <c r="C18" i="2"/>
  <c r="C17" i="2"/>
  <c r="C14" i="2"/>
  <c r="C13" i="2"/>
  <c r="C4" i="2" l="1"/>
  <c r="C16" i="2"/>
  <c r="C33" i="2" l="1"/>
  <c r="C61" i="2" s="1"/>
  <c r="C65" i="2" s="1"/>
  <c r="B63" i="2" s="1"/>
  <c r="B4" i="2" l="1"/>
  <c r="B33" i="2" l="1"/>
  <c r="B61" i="2" s="1"/>
  <c r="B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<sst xmlns="http://schemas.openxmlformats.org/spreadsheetml/2006/main" count="62" uniqueCount="54">
  <si>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</si>
  <si>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</si>
  <si>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</si>
  <si>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</si>
  <si>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</si>
  <si>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</si>
  <si>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</si>
  <si>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</si>
  <si>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</si>
  <si>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</si>
  <si>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</si>
  <si>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</si>
  <si>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</si>
  <si>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</si>
  <si>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</si>
  <si>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</si>
  <si>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</si>
  <si>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</si>
  <si>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</si>
  <si>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</si>
  <si>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</si>
  <si>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</si>
  <si>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</si>
  <si>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</si>
  <si>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</si>
  <si>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</si>
  <si>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</si>
  <si>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</si>
  <si>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</si>
  <si>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</si>
  <si>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</si>
  <si>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</si>
  <si>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</si>
  <si>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</si>
  <si>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</si>
  <si>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</si>
  <si>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</si>
  <si>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</si>
  <si>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</si>
  <si>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</si>
  <si>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</si>
  <si>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</si>
  <si>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</si>
  <si>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</si>
  <si>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</si>
  <si>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</si>
  <si>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</si>
  <si>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</si>
  <si>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</si>
  <si>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</si>
  <si>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</si>
  <si>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</si>
  <si>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</si>
  <si>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Flujos de Efectivo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</si>
</sst>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0" xfId="8" applyNumberFormat="1" applyFont="1" applyFill="1" applyBorder="1" applyProtection="1">
      <protection locked="0"/>
    </xf>
    <xf numFmtId="165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ANUAL/0312_ACT_MLEO_MUJ_2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ANUAL/0315_EFE_MLEO_MUJ_20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ACT_MLEO_MUJ_21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CSF_MLEO_MUJ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4">
          <cell r="C14">
            <v>11749434.92</v>
          </cell>
        </row>
        <row r="20">
          <cell r="C20">
            <v>7447.2</v>
          </cell>
        </row>
        <row r="26">
          <cell r="C26">
            <v>10188461.340000002</v>
          </cell>
        </row>
        <row r="27">
          <cell r="C27">
            <v>97087.26999999999</v>
          </cell>
        </row>
        <row r="28">
          <cell r="C28">
            <v>699022.63999999978</v>
          </cell>
        </row>
        <row r="33">
          <cell r="C33">
            <v>36446.089999999997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</sheetNames>
    <sheetDataSet>
      <sheetData sheetId="0">
        <row r="42">
          <cell r="D42">
            <v>10600</v>
          </cell>
        </row>
        <row r="43">
          <cell r="D43">
            <v>40080.980000000003</v>
          </cell>
        </row>
        <row r="51">
          <cell r="D51">
            <v>24950.13</v>
          </cell>
        </row>
        <row r="56">
          <cell r="D56">
            <v>8778.3999999999978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</sheetNames>
    <sheetDataSet>
      <sheetData sheetId="0">
        <row r="15">
          <cell r="B15">
            <v>11841275.15</v>
          </cell>
        </row>
        <row r="22">
          <cell r="B22">
            <v>2458.8000000000002</v>
          </cell>
        </row>
        <row r="28">
          <cell r="B28">
            <v>4749769.6400000006</v>
          </cell>
        </row>
        <row r="29">
          <cell r="B29">
            <v>37507.71</v>
          </cell>
        </row>
        <row r="30">
          <cell r="B30">
            <v>368425.49999999988</v>
          </cell>
        </row>
        <row r="36">
          <cell r="B36">
            <v>31870.04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F"/>
    </sheetNames>
    <sheetDataSet>
      <sheetData sheetId="0">
        <row r="6">
          <cell r="C6">
            <v>1092826.45</v>
          </cell>
        </row>
        <row r="7">
          <cell r="B7">
            <v>11582.52</v>
          </cell>
        </row>
        <row r="26">
          <cell r="B26">
            <v>17536.099999999977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topLeftCell="A27" zoomScale="80" zoomScaleNormal="80" workbookViewId="0">
      <selection activeCell="B65" sqref="B65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2" t="s">
        <v>53</v>
      </c>
      <c r="B1" s="23"/>
      <c r="C1" s="24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+SUM(B5:B14)</f>
        <v>11843733.950000001</v>
      </c>
      <c r="C4" s="7">
        <f>+SUM(C5:C14)</f>
        <v>11756882.119999999</v>
      </c>
    </row>
    <row r="5" spans="1:3" ht="11.25" customHeight="1" x14ac:dyDescent="0.2">
      <c r="A5" s="8" t="s">
        <v>2</v>
      </c>
      <c r="B5" s="9"/>
      <c r="C5" s="9"/>
    </row>
    <row r="6" spans="1:3" ht="11.25" customHeight="1" x14ac:dyDescent="0.2">
      <c r="A6" s="8" t="s">
        <v>3</v>
      </c>
      <c r="B6" s="9"/>
      <c r="C6" s="9"/>
    </row>
    <row r="7" spans="1:3" ht="11.25" customHeight="1" x14ac:dyDescent="0.2">
      <c r="A7" s="8" t="s">
        <v>34</v>
      </c>
      <c r="B7" s="9"/>
      <c r="C7" s="9"/>
    </row>
    <row r="8" spans="1:3" ht="11.25" customHeight="1" x14ac:dyDescent="0.2">
      <c r="A8" s="8" t="s">
        <v>4</v>
      </c>
      <c r="B8" s="9"/>
      <c r="C8" s="9"/>
    </row>
    <row r="9" spans="1:3" ht="11.25" customHeight="1" x14ac:dyDescent="0.2">
      <c r="A9" s="8" t="s">
        <v>35</v>
      </c>
      <c r="B9" s="9"/>
      <c r="C9" s="9"/>
    </row>
    <row r="10" spans="1:3" ht="11.25" customHeight="1" x14ac:dyDescent="0.2">
      <c r="A10" s="8" t="s">
        <v>36</v>
      </c>
      <c r="B10" s="9"/>
      <c r="C10" s="9"/>
    </row>
    <row r="11" spans="1:3" ht="11.25" customHeight="1" x14ac:dyDescent="0.2">
      <c r="A11" s="8" t="s">
        <v>37</v>
      </c>
      <c r="B11" s="9"/>
      <c r="C11" s="9"/>
    </row>
    <row r="12" spans="1:3" ht="22.5" x14ac:dyDescent="0.2">
      <c r="A12" s="8" t="s">
        <v>40</v>
      </c>
      <c r="B12" s="9"/>
      <c r="C12" s="9"/>
    </row>
    <row r="13" spans="1:3" ht="11.25" customHeight="1" x14ac:dyDescent="0.2">
      <c r="A13" s="8" t="s">
        <v>41</v>
      </c>
      <c r="B13" s="9">
        <f>+[3]ACT!$B$15</f>
        <v>11841275.15</v>
      </c>
      <c r="C13" s="9">
        <f>+[1]EA!$C$14</f>
        <v>11749434.92</v>
      </c>
    </row>
    <row r="14" spans="1:3" ht="11.25" customHeight="1" x14ac:dyDescent="0.2">
      <c r="A14" s="8" t="s">
        <v>5</v>
      </c>
      <c r="B14" s="9">
        <f>+[3]ACT!$B$22</f>
        <v>2458.8000000000002</v>
      </c>
      <c r="C14" s="9">
        <f>+[1]EA!$C$20</f>
        <v>7447.2</v>
      </c>
    </row>
    <row r="15" spans="1:3" ht="11.25" customHeight="1" x14ac:dyDescent="0.2">
      <c r="A15" s="10"/>
      <c r="B15" s="11"/>
      <c r="C15" s="11"/>
    </row>
    <row r="16" spans="1:3" ht="11.25" customHeight="1" x14ac:dyDescent="0.2">
      <c r="A16" s="6" t="s">
        <v>6</v>
      </c>
      <c r="B16" s="7">
        <f>+SUM(B17:B32)</f>
        <v>5170036.29</v>
      </c>
      <c r="C16" s="7">
        <f>+SUM(C17:C32)</f>
        <v>11021017.340000002</v>
      </c>
    </row>
    <row r="17" spans="1:3" ht="11.25" customHeight="1" x14ac:dyDescent="0.2">
      <c r="A17" s="8" t="s">
        <v>7</v>
      </c>
      <c r="B17" s="17">
        <f>+[3]ACT!B28-310595.69-128009.31+424474.02-7692</f>
        <v>4727946.66</v>
      </c>
      <c r="C17" s="9">
        <f>+[1]EA!$C$26</f>
        <v>10188461.340000002</v>
      </c>
    </row>
    <row r="18" spans="1:3" ht="11.25" customHeight="1" x14ac:dyDescent="0.2">
      <c r="A18" s="8" t="s">
        <v>8</v>
      </c>
      <c r="B18" s="9">
        <f>+[3]ACT!B29</f>
        <v>37507.71</v>
      </c>
      <c r="C18" s="9">
        <f>+[1]EA!$C$27</f>
        <v>97087.26999999999</v>
      </c>
    </row>
    <row r="19" spans="1:3" ht="11.25" customHeight="1" x14ac:dyDescent="0.2">
      <c r="A19" s="8" t="s">
        <v>9</v>
      </c>
      <c r="B19" s="9">
        <f>+[3]ACT!B30-10534.49+7128.87+7692</f>
        <v>372711.87999999989</v>
      </c>
      <c r="C19" s="9">
        <f>+[1]EA!$C$28</f>
        <v>699022.63999999978</v>
      </c>
    </row>
    <row r="20" spans="1:3" ht="11.25" customHeight="1" x14ac:dyDescent="0.2">
      <c r="A20" s="8" t="s">
        <v>10</v>
      </c>
      <c r="B20" s="9"/>
      <c r="C20" s="9"/>
    </row>
    <row r="21" spans="1:3" ht="11.25" customHeight="1" x14ac:dyDescent="0.2">
      <c r="A21" s="8" t="s">
        <v>11</v>
      </c>
      <c r="B21" s="9"/>
      <c r="C21" s="9"/>
    </row>
    <row r="22" spans="1:3" ht="11.25" customHeight="1" x14ac:dyDescent="0.2">
      <c r="A22" s="8" t="s">
        <v>42</v>
      </c>
      <c r="B22" s="9"/>
      <c r="C22" s="9"/>
    </row>
    <row r="23" spans="1:3" ht="11.25" customHeight="1" x14ac:dyDescent="0.2">
      <c r="A23" s="8" t="s">
        <v>12</v>
      </c>
      <c r="B23" s="9">
        <f>+[3]ACT!$B$36</f>
        <v>31870.04</v>
      </c>
      <c r="C23" s="9">
        <f>+[1]EA!$C$33</f>
        <v>36446.089999999997</v>
      </c>
    </row>
    <row r="24" spans="1:3" ht="11.25" customHeight="1" x14ac:dyDescent="0.2">
      <c r="A24" s="8" t="s">
        <v>13</v>
      </c>
      <c r="B24" s="9"/>
      <c r="C24" s="9"/>
    </row>
    <row r="25" spans="1:3" ht="11.25" customHeight="1" x14ac:dyDescent="0.2">
      <c r="A25" s="8" t="s">
        <v>14</v>
      </c>
      <c r="B25" s="9"/>
      <c r="C25" s="9"/>
    </row>
    <row r="26" spans="1:3" ht="11.25" customHeight="1" x14ac:dyDescent="0.2">
      <c r="A26" s="8" t="s">
        <v>15</v>
      </c>
      <c r="B26" s="9"/>
      <c r="C26" s="9"/>
    </row>
    <row r="27" spans="1:3" ht="11.25" customHeight="1" x14ac:dyDescent="0.2">
      <c r="A27" s="8" t="s">
        <v>16</v>
      </c>
      <c r="B27" s="9"/>
      <c r="C27" s="9"/>
    </row>
    <row r="28" spans="1:3" ht="11.25" customHeight="1" x14ac:dyDescent="0.2">
      <c r="A28" s="8" t="s">
        <v>17</v>
      </c>
      <c r="B28" s="9"/>
      <c r="C28" s="9"/>
    </row>
    <row r="29" spans="1:3" ht="11.25" customHeight="1" x14ac:dyDescent="0.2">
      <c r="A29" s="8" t="s">
        <v>43</v>
      </c>
      <c r="B29" s="9"/>
      <c r="C29" s="9"/>
    </row>
    <row r="30" spans="1:3" ht="11.25" customHeight="1" x14ac:dyDescent="0.2">
      <c r="A30" s="8" t="s">
        <v>18</v>
      </c>
      <c r="B30" s="9"/>
      <c r="C30" s="9"/>
    </row>
    <row r="31" spans="1:3" ht="11.25" customHeight="1" x14ac:dyDescent="0.2">
      <c r="A31" s="8" t="s">
        <v>19</v>
      </c>
      <c r="B31" s="9"/>
      <c r="C31" s="9"/>
    </row>
    <row r="32" spans="1:3" ht="11.25" customHeight="1" x14ac:dyDescent="0.2">
      <c r="A32" s="8" t="s">
        <v>20</v>
      </c>
      <c r="B32" s="9"/>
      <c r="C32" s="9"/>
    </row>
    <row r="33" spans="1:3" ht="11.25" customHeight="1" x14ac:dyDescent="0.2">
      <c r="A33" s="4" t="s">
        <v>44</v>
      </c>
      <c r="B33" s="7">
        <f>+B4-B16</f>
        <v>6673697.6600000011</v>
      </c>
      <c r="C33" s="7">
        <f>+C4-C16</f>
        <v>735864.77999999747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47</v>
      </c>
      <c r="B35" s="11"/>
      <c r="C35" s="11"/>
    </row>
    <row r="36" spans="1:3" ht="11.25" customHeight="1" x14ac:dyDescent="0.2">
      <c r="A36" s="6" t="s">
        <v>1</v>
      </c>
      <c r="B36" s="7">
        <f>+B37+B38+B39</f>
        <v>0</v>
      </c>
      <c r="C36" s="7">
        <f>+C37+C38+C39</f>
        <v>0</v>
      </c>
    </row>
    <row r="37" spans="1:3" ht="11.25" customHeight="1" x14ac:dyDescent="0.2">
      <c r="A37" s="8" t="s">
        <v>21</v>
      </c>
      <c r="B37" s="9"/>
      <c r="C37" s="9"/>
    </row>
    <row r="38" spans="1:3" ht="11.25" customHeight="1" x14ac:dyDescent="0.2">
      <c r="A38" s="8" t="s">
        <v>22</v>
      </c>
      <c r="B38" s="9"/>
      <c r="C38" s="9"/>
    </row>
    <row r="39" spans="1:3" ht="11.25" customHeight="1" x14ac:dyDescent="0.2">
      <c r="A39" s="8" t="s">
        <v>23</v>
      </c>
      <c r="B39" s="9"/>
      <c r="C39" s="9"/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6</v>
      </c>
      <c r="B41" s="7">
        <f>+B42+B43+B44</f>
        <v>706202</v>
      </c>
      <c r="C41" s="7">
        <f>+C42+C43+C44</f>
        <v>50680.98</v>
      </c>
    </row>
    <row r="42" spans="1:3" ht="11.25" customHeight="1" x14ac:dyDescent="0.2">
      <c r="A42" s="8" t="s">
        <v>21</v>
      </c>
      <c r="B42" s="9"/>
      <c r="C42" s="9"/>
    </row>
    <row r="43" spans="1:3" ht="11.25" customHeight="1" x14ac:dyDescent="0.2">
      <c r="A43" s="8" t="s">
        <v>22</v>
      </c>
      <c r="B43" s="9">
        <v>0</v>
      </c>
      <c r="C43" s="9">
        <f>+[2]EFE!$D$42</f>
        <v>10600</v>
      </c>
    </row>
    <row r="44" spans="1:3" ht="11.25" customHeight="1" x14ac:dyDescent="0.2">
      <c r="A44" s="8" t="s">
        <v>24</v>
      </c>
      <c r="B44" s="9">
        <v>706202</v>
      </c>
      <c r="C44" s="9">
        <f>+[2]EFE!$D$43</f>
        <v>40080.980000000003</v>
      </c>
    </row>
    <row r="45" spans="1:3" ht="11.25" customHeight="1" x14ac:dyDescent="0.2">
      <c r="A45" s="4" t="s">
        <v>45</v>
      </c>
      <c r="B45" s="7">
        <f>+B36-B41</f>
        <v>-706202</v>
      </c>
      <c r="C45" s="7">
        <f>+C36-C41</f>
        <v>-50680.98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48</v>
      </c>
      <c r="B47" s="11"/>
      <c r="C47" s="11"/>
    </row>
    <row r="48" spans="1:3" ht="11.25" customHeight="1" x14ac:dyDescent="0.2">
      <c r="A48" s="6" t="s">
        <v>1</v>
      </c>
      <c r="B48" s="7">
        <f>+B49+B50+B51+B52</f>
        <v>29118.619999999977</v>
      </c>
      <c r="C48" s="7">
        <f>+C49+C50+C51+C52</f>
        <v>24950.13</v>
      </c>
    </row>
    <row r="49" spans="1:3" ht="11.25" customHeight="1" x14ac:dyDescent="0.2">
      <c r="A49" s="8" t="s">
        <v>25</v>
      </c>
      <c r="B49" s="9"/>
      <c r="C49" s="9"/>
    </row>
    <row r="50" spans="1:3" ht="11.25" customHeight="1" x14ac:dyDescent="0.2">
      <c r="A50" s="8" t="s">
        <v>26</v>
      </c>
      <c r="B50" s="9"/>
      <c r="C50" s="9"/>
    </row>
    <row r="51" spans="1:3" ht="11.25" customHeight="1" x14ac:dyDescent="0.2">
      <c r="A51" s="8" t="s">
        <v>27</v>
      </c>
      <c r="B51" s="9"/>
      <c r="C51" s="9"/>
    </row>
    <row r="52" spans="1:3" ht="11.25" customHeight="1" x14ac:dyDescent="0.2">
      <c r="A52" s="8" t="s">
        <v>28</v>
      </c>
      <c r="B52" s="9">
        <f>+[4]CSF!$B$7+[4]CSF!$B$26</f>
        <v>29118.619999999977</v>
      </c>
      <c r="C52" s="9">
        <f>+[2]EFE!$D$51</f>
        <v>24950.13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6</v>
      </c>
      <c r="B54" s="7">
        <f>+B55+B56+B57+B58</f>
        <v>1110363.0499999998</v>
      </c>
      <c r="C54" s="7">
        <f>+C55+C56+C57+C58</f>
        <v>8778.3999999999978</v>
      </c>
    </row>
    <row r="55" spans="1:3" ht="11.25" customHeight="1" x14ac:dyDescent="0.2">
      <c r="A55" s="8" t="s">
        <v>29</v>
      </c>
      <c r="B55" s="9"/>
      <c r="C55" s="9"/>
    </row>
    <row r="56" spans="1:3" ht="11.25" customHeight="1" x14ac:dyDescent="0.2">
      <c r="A56" s="8" t="s">
        <v>26</v>
      </c>
      <c r="B56" s="9"/>
      <c r="C56" s="9"/>
    </row>
    <row r="57" spans="1:3" ht="11.25" customHeight="1" x14ac:dyDescent="0.2">
      <c r="A57" s="8" t="s">
        <v>27</v>
      </c>
      <c r="B57" s="9"/>
      <c r="C57" s="9"/>
    </row>
    <row r="58" spans="1:3" ht="11.25" customHeight="1" x14ac:dyDescent="0.2">
      <c r="A58" s="8" t="s">
        <v>30</v>
      </c>
      <c r="B58" s="9">
        <f>+[4]CSF!$C$6+449139.49-431602.89</f>
        <v>1110363.0499999998</v>
      </c>
      <c r="C58" s="9">
        <f>+[2]EFE!$D$56</f>
        <v>8778.3999999999978</v>
      </c>
    </row>
    <row r="59" spans="1:3" ht="11.25" customHeight="1" x14ac:dyDescent="0.2">
      <c r="A59" s="4" t="s">
        <v>46</v>
      </c>
      <c r="B59" s="7">
        <f>+B48-B54</f>
        <v>-1081244.43</v>
      </c>
      <c r="C59" s="7">
        <f>+C48-C54</f>
        <v>16171.730000000003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31</v>
      </c>
      <c r="B61" s="7">
        <f>+B33+B45+B59</f>
        <v>4886251.2300000014</v>
      </c>
      <c r="C61" s="7">
        <f>+C33+C45+C59</f>
        <v>701355.52999999747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32</v>
      </c>
      <c r="B63" s="7">
        <f>+C65</f>
        <v>2891235.8700000066</v>
      </c>
      <c r="C63" s="7">
        <v>2189880.3400000092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33</v>
      </c>
      <c r="B65" s="7">
        <f>+B63+B61</f>
        <v>7777487.100000008</v>
      </c>
      <c r="C65" s="7">
        <f>+C63+C61</f>
        <v>2891235.8700000066</v>
      </c>
    </row>
    <row r="66" spans="1:3" ht="11.25" customHeight="1" x14ac:dyDescent="0.2">
      <c r="A66" s="13"/>
      <c r="B66" s="15"/>
      <c r="C66" s="14"/>
    </row>
    <row r="67" spans="1:3" x14ac:dyDescent="0.2">
      <c r="B67" s="16"/>
    </row>
    <row r="68" spans="1:3" ht="27.75" customHeight="1" x14ac:dyDescent="0.2">
      <c r="A68" s="25" t="s">
        <v>38</v>
      </c>
      <c r="B68" s="26"/>
      <c r="C68" s="26"/>
    </row>
    <row r="72" spans="1:3" x14ac:dyDescent="0.2">
      <c r="A72" s="18" t="s">
        <v>49</v>
      </c>
      <c r="B72" s="19" t="s">
        <v>50</v>
      </c>
      <c r="C72" s="20"/>
    </row>
    <row r="73" spans="1:3" ht="45" x14ac:dyDescent="0.2">
      <c r="A73" s="18" t="s">
        <v>51</v>
      </c>
      <c r="B73" s="21" t="s">
        <v>52</v>
      </c>
      <c r="C73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ignoredErrors>
    <ignoredError sqref="C13:C14 C16:C19 B33:C33 C23 C55:C58 C52:C53 C43:C44 C36:C42 C45:C51 C54 C59 B61:C61 C65 C4 B4:B12 B63 B41:B42 B64:B65 B34:B36 B24:B32 B45:B52 B62 B53:B54 B58:B60 B56:B57 B13:B16 B20:B23 B18 B17 B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:B23"/>
    </sheetView>
  </sheetViews>
  <sheetFormatPr baseColWidth="10" defaultRowHeight="11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Hoja1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Dell_pc</cp:lastModifiedBy>
  <cp:revision/>
  <cp:lastPrinted>2021-04-20T19:13:54Z</cp:lastPrinted>
  <dcterms:created xsi:type="dcterms:W3CDTF">2012-12-11T20:31:36Z</dcterms:created>
  <dcterms:modified xsi:type="dcterms:W3CDTF">2021-07-15T08:09:04Z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