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Cuenta Publica 2021\PAGINA WEB 1ERTRIM2021\EXCEL\"/>
    </mc:Choice>
  </mc:AlternateContent>
  <bookViews>
    <workbookView xWindow="0" yWindow="0" windowWidth="6075" windowHeight="4755" tabRatio="863" firstSheet="11" activeTab="11"/>
  </bookViews>
  <sheets>
    <sheet name="Notas a los Edos Financieros" sheetId="1" state="hidden" r:id="rId1"/>
    <sheet name="ESF" sheetId="59" state="hidden" r:id="rId2"/>
    <sheet name="ESF (I)" sheetId="2" state="hidden" r:id="rId3"/>
    <sheet name="ACT" sheetId="60" state="hidden" r:id="rId4"/>
    <sheet name="ACT (I)" sheetId="16" state="hidden" r:id="rId5"/>
    <sheet name="VHP" sheetId="61" state="hidden" r:id="rId6"/>
    <sheet name="VHP (I)" sheetId="19" state="hidden" r:id="rId7"/>
    <sheet name="EFE" sheetId="62" state="hidden" r:id="rId8"/>
    <sheet name="EFE (I)" sheetId="21" state="hidden" r:id="rId9"/>
    <sheet name="Conciliacion_Ig" sheetId="63" state="hidden" r:id="rId10"/>
    <sheet name="Conciliacion_Eg" sheetId="64" state="hidden" r:id="rId11"/>
    <sheet name="Memoria" sheetId="65" r:id="rId12"/>
    <sheet name="Memoria (I)" sheetId="23" state="hidden" r:id="rId13"/>
  </sheets>
  <externalReferences>
    <externalReference r:id="rId14"/>
    <externalReference r:id="rId15"/>
    <externalReference r:id="rId16"/>
  </externalReferences>
  <definedNames>
    <definedName name="_xlnm._FilterDatabase" localSheetId="3" hidden="1">ACT!$A$5:$E$220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65" l="1"/>
  <c r="G38" i="65"/>
  <c r="E47" i="65"/>
  <c r="E46" i="65"/>
  <c r="F46" i="65" s="1"/>
  <c r="E45" i="65"/>
  <c r="E44" i="65"/>
  <c r="E42" i="65"/>
  <c r="E41" i="65"/>
  <c r="G41" i="65" s="1"/>
  <c r="E40" i="65"/>
  <c r="E39" i="65"/>
  <c r="E37" i="65"/>
  <c r="E36" i="65"/>
  <c r="D39" i="65"/>
  <c r="D40" i="65"/>
  <c r="D41" i="65"/>
  <c r="D44" i="65"/>
  <c r="D45" i="65"/>
  <c r="F45" i="65" s="1"/>
  <c r="D47" i="65"/>
  <c r="D46" i="65"/>
  <c r="D36" i="65"/>
  <c r="F36" i="65" s="1"/>
  <c r="D37" i="65"/>
  <c r="D42" i="65"/>
  <c r="F42" i="65" s="1"/>
  <c r="C37" i="64"/>
  <c r="C31" i="64"/>
  <c r="C28" i="64"/>
  <c r="C5" i="64"/>
  <c r="C5" i="63"/>
  <c r="G40" i="65" l="1"/>
  <c r="F44" i="65"/>
  <c r="F47" i="65"/>
  <c r="G37" i="65"/>
  <c r="G39" i="65"/>
  <c r="D102" i="62"/>
  <c r="D113" i="62" s="1"/>
  <c r="D103" i="62"/>
  <c r="C103" i="62"/>
  <c r="C102" i="62" s="1"/>
  <c r="D96" i="62" l="1"/>
  <c r="D48" i="62" s="1"/>
  <c r="C96" i="62"/>
  <c r="C48" i="62" s="1"/>
  <c r="C113" i="62" s="1"/>
  <c r="C69" i="62" l="1"/>
  <c r="C67" i="62"/>
  <c r="C65" i="62"/>
  <c r="D62" i="62"/>
  <c r="D61" i="62" s="1"/>
  <c r="C62" i="62" l="1"/>
  <c r="C61" i="62" s="1"/>
  <c r="D15" i="62" l="1"/>
  <c r="C15" i="62"/>
  <c r="C27" i="61" l="1"/>
  <c r="C25" i="61" s="1"/>
  <c r="C15" i="61"/>
  <c r="C9" i="61" l="1"/>
  <c r="C8" i="61"/>
  <c r="C116" i="60"/>
  <c r="C138" i="60"/>
  <c r="C137" i="60" s="1"/>
  <c r="C146" i="60"/>
  <c r="C142" i="60"/>
  <c r="C134" i="60"/>
  <c r="C131" i="60"/>
  <c r="C128" i="60"/>
  <c r="C126" i="60"/>
  <c r="C125" i="60"/>
  <c r="C124" i="60"/>
  <c r="C123" i="60"/>
  <c r="C122" i="60"/>
  <c r="C121" i="60"/>
  <c r="C100" i="60"/>
  <c r="C117" i="60" l="1"/>
  <c r="C186" i="60"/>
  <c r="C185" i="60" s="1"/>
  <c r="C127" i="60"/>
  <c r="C107" i="60"/>
  <c r="C73" i="60"/>
  <c r="C87" i="60"/>
  <c r="C85" i="60"/>
  <c r="C83" i="60"/>
  <c r="C65" i="60"/>
  <c r="C59" i="60"/>
  <c r="C58" i="60"/>
  <c r="D110" i="59"/>
  <c r="D105" i="59"/>
  <c r="E104" i="59"/>
  <c r="E103" i="59" s="1"/>
  <c r="G113" i="59"/>
  <c r="F113" i="59"/>
  <c r="E113" i="59"/>
  <c r="D113" i="59"/>
  <c r="C113" i="59"/>
  <c r="G103" i="59"/>
  <c r="F103" i="59"/>
  <c r="D103" i="59"/>
  <c r="C103" i="59"/>
  <c r="C99" i="60" l="1"/>
  <c r="C98" i="60"/>
  <c r="D127" i="60" s="1"/>
  <c r="D107" i="60" l="1"/>
  <c r="D117" i="60"/>
  <c r="D218" i="60"/>
  <c r="D214" i="60"/>
  <c r="D210" i="60"/>
  <c r="D206" i="60"/>
  <c r="D202" i="60"/>
  <c r="D198" i="60"/>
  <c r="D194" i="60"/>
  <c r="D190" i="60"/>
  <c r="D186" i="60"/>
  <c r="D182" i="60"/>
  <c r="D178" i="60"/>
  <c r="D174" i="60"/>
  <c r="D170" i="60"/>
  <c r="D166" i="60"/>
  <c r="D162" i="60"/>
  <c r="D158" i="60"/>
  <c r="D154" i="60"/>
  <c r="D150" i="60"/>
  <c r="D146" i="60"/>
  <c r="D142" i="60"/>
  <c r="D134" i="60"/>
  <c r="D130" i="60"/>
  <c r="D118" i="60"/>
  <c r="D114" i="60"/>
  <c r="D110" i="60"/>
  <c r="D106" i="60"/>
  <c r="D102" i="60"/>
  <c r="D101" i="60"/>
  <c r="D203" i="60"/>
  <c r="D195" i="60"/>
  <c r="D187" i="60"/>
  <c r="D179" i="60"/>
  <c r="D171" i="60"/>
  <c r="D159" i="60"/>
  <c r="D155" i="60"/>
  <c r="D147" i="60"/>
  <c r="D135" i="60"/>
  <c r="D115" i="60"/>
  <c r="D111" i="60"/>
  <c r="D217" i="60"/>
  <c r="D213" i="60"/>
  <c r="D209" i="60"/>
  <c r="D205" i="60"/>
  <c r="D201" i="60"/>
  <c r="D197" i="60"/>
  <c r="D193" i="60"/>
  <c r="D189" i="60"/>
  <c r="D185" i="60"/>
  <c r="D181" i="60"/>
  <c r="D177" i="60"/>
  <c r="D173" i="60"/>
  <c r="D169" i="60"/>
  <c r="D165" i="60"/>
  <c r="D161" i="60"/>
  <c r="D157" i="60"/>
  <c r="D153" i="60"/>
  <c r="D149" i="60"/>
  <c r="D145" i="60"/>
  <c r="D141" i="60"/>
  <c r="D133" i="60"/>
  <c r="D129" i="60"/>
  <c r="D113" i="60"/>
  <c r="D109" i="60"/>
  <c r="D105" i="60"/>
  <c r="D167" i="60"/>
  <c r="D143" i="60"/>
  <c r="D123" i="60"/>
  <c r="D220" i="60"/>
  <c r="D216" i="60"/>
  <c r="D212" i="60"/>
  <c r="D208" i="60"/>
  <c r="D204" i="60"/>
  <c r="D200" i="60"/>
  <c r="D196" i="60"/>
  <c r="D192" i="60"/>
  <c r="D188" i="60"/>
  <c r="D184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8" i="60"/>
  <c r="D120" i="60"/>
  <c r="D112" i="60"/>
  <c r="D108" i="60"/>
  <c r="D104" i="60"/>
  <c r="D100" i="60"/>
  <c r="D219" i="60"/>
  <c r="D215" i="60"/>
  <c r="D211" i="60"/>
  <c r="D207" i="60"/>
  <c r="D199" i="60"/>
  <c r="D191" i="60"/>
  <c r="D183" i="60"/>
  <c r="D175" i="60"/>
  <c r="D163" i="60"/>
  <c r="D151" i="60"/>
  <c r="D139" i="60"/>
  <c r="D131" i="60"/>
  <c r="D119" i="60"/>
  <c r="D103" i="60"/>
  <c r="D137" i="60"/>
  <c r="D121" i="60"/>
  <c r="D138" i="60"/>
  <c r="D125" i="60"/>
  <c r="D122" i="60"/>
  <c r="D124" i="60"/>
  <c r="D116" i="60"/>
  <c r="D126" i="60"/>
  <c r="D99" i="60"/>
  <c r="D62" i="59"/>
  <c r="D54" i="59"/>
  <c r="E74" i="59"/>
  <c r="D74" i="59"/>
  <c r="C74" i="59"/>
  <c r="E62" i="59"/>
  <c r="E54" i="59"/>
  <c r="C62" i="59"/>
  <c r="C54" i="59"/>
  <c r="A1" i="59" l="1"/>
  <c r="A1" i="64" s="1"/>
  <c r="D98" i="60"/>
  <c r="A1" i="63" l="1"/>
  <c r="E1" i="62" l="1"/>
  <c r="E2" i="62"/>
  <c r="E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4"/>
  <c r="A3" i="63"/>
  <c r="A1" i="61"/>
  <c r="A3" i="60"/>
  <c r="A1" i="62"/>
  <c r="A3" i="62"/>
  <c r="A1" i="60"/>
  <c r="C14" i="61" l="1"/>
</calcChain>
</file>

<file path=xl/sharedStrings.xml><?xml version="1.0" encoding="utf-8"?>
<sst xmlns="http://schemas.openxmlformats.org/spreadsheetml/2006/main" count="946" uniqueCount="658">
  <si>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</si>
  <si>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</si>
  <si>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</si>
  <si>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</si>
  <si>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</si>
  <si>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</si>
  <si>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</si>
  <si>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</si>
  <si>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</si>
  <si>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</si>
  <si>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</si>
  <si>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</si>
  <si>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</si>
  <si>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</si>
  <si>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</si>
  <si>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</si>
  <si>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</si>
  <si>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</si>
  <si>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</si>
  <si>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</si>
  <si>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</si>
  <si>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</si>
  <si>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</si>
  <si>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</si>
  <si>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</si>
  <si>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</si>
  <si>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</si>
  <si>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</si>
  <si>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</si>
  <si>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</si>
  <si>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</si>
  <si>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</si>
  <si>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</si>
  <si>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</si>
  <si>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</si>
  <si>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</si>
  <si>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</si>
  <si>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</si>
  <si>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</si>
  <si>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</si>
  <si>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</si>
  <si>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</si>
  <si>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</si>
  <si>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</si>
  <si>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</si>
  <si>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</si>
  <si>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</si>
  <si>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</si>
  <si>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</si>
  <si>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</si>
  <si>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</si>
  <si>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</si>
  <si>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</si>
  <si>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</si>
  <si>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</si>
  <si>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</si>
  <si>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</si>
  <si>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</si>
  <si>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</si>
  <si>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</si>
  <si>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</si>
  <si>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</si>
  <si>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</si>
  <si>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</si>
  <si>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</si>
  <si>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</si>
  <si>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</si>
  <si>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</si>
  <si>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</si>
  <si>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</si>
  <si>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</si>
  <si>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</si>
  <si>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</si>
  <si>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</si>
  <si>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</si>
  <si>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</si>
  <si>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</si>
  <si>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</si>
  <si>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</si>
  <si>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</si>
  <si>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</si>
  <si>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</si>
  <si>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</si>
  <si>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</si>
  <si>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</si>
  <si>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</si>
  <si>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</si>
  <si>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</si>
  <si>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</si>
  <si>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</si>
  <si>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</si>
  <si>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</si>
  <si>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</si>
  <si>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</si>
  <si>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</si>
  <si>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</si>
  <si>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</si>
  <si>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</si>
  <si>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</si>
  <si>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</si>
  <si>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</si>
  <si>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</si>
  <si>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</si>
  <si>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</si>
  <si>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</si>
  <si>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</si>
  <si>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</si>
  <si>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</si>
  <si>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</si>
  <si>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</si>
  <si>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</si>
  <si>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</si>
  <si>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</si>
  <si>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</si>
  <si>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</si>
  <si>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</si>
  <si>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</si>
  <si>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</si>
  <si>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</si>
  <si>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</si>
  <si>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</si>
  <si>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</si>
  <si>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</si>
  <si>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</si>
  <si>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</si>
  <si>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</si>
  <si>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</si>
  <si>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</si>
  <si>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</si>
  <si>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</si>
  <si>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</si>
  <si>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</si>
  <si>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</si>
  <si>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</si>
  <si>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</si>
  <si>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</si>
  <si>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</si>
  <si>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</si>
  <si>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</si>
  <si>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</si>
  <si>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</si>
  <si>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</si>
  <si>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</si>
  <si>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</si>
  <si>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</si>
  <si>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</si>
  <si>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</si>
  <si>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</si>
  <si>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</si>
  <si>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</si>
  <si>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</si>
  <si>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</si>
  <si>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</si>
  <si>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</si>
  <si>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</si>
  <si>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</si>
  <si>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</si>
  <si>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</si>
  <si>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</si>
  <si>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</si>
  <si>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</si>
  <si>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</si>
  <si>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</si>
  <si>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</si>
  <si>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</si>
  <si>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</si>
  <si>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</si>
  <si>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</si>
  <si>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</si>
  <si>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</si>
  <si>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</si>
  <si>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</si>
  <si>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</si>
  <si>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</si>
  <si>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</si>
  <si>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</si>
  <si>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</si>
  <si>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</si>
  <si>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</si>
  <si>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</si>
  <si>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</si>
  <si>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</si>
  <si>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</si>
  <si>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</si>
  <si>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</si>
  <si>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</si>
  <si>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</si>
  <si>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</si>
  <si>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</si>
  <si>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</si>
  <si>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</si>
  <si>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</si>
  <si>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</si>
  <si>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</si>
  <si>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</si>
  <si>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</si>
  <si>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</si>
  <si>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</si>
  <si>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</si>
  <si>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</si>
  <si>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</si>
  <si>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</si>
  <si>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</si>
  <si>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</si>
  <si>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</si>
  <si>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</si>
  <si>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</si>
  <si>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</si>
  <si>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</si>
  <si>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</si>
  <si>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</si>
  <si>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</si>
  <si>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</si>
  <si>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</si>
  <si>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</si>
  <si>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</si>
  <si>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</si>
  <si>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</si>
  <si>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</si>
  <si>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</si>
  <si>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</si>
  <si>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</si>
  <si>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</si>
  <si>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</si>
  <si>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</si>
  <si>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</si>
  <si>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</si>
  <si>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</si>
  <si>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</si>
  <si>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</si>
  <si>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</si>
  <si>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</si>
  <si>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</si>
  <si>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</si>
  <si>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</si>
  <si>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</si>
  <si>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</si>
  <si>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</si>
  <si>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</si>
  <si>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</si>
  <si>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</si>
  <si>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</si>
  <si>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</si>
  <si>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</si>
  <si>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</si>
  <si>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</si>
  <si>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</si>
  <si>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</si>
  <si>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</si>
  <si>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</si>
  <si>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</si>
  <si>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</si>
  <si>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</si>
  <si>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</si>
  <si>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</si>
  <si>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</si>
  <si>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</si>
  <si>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</si>
  <si>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</si>
  <si>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</si>
  <si>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</si>
  <si>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</si>
  <si>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</si>
  <si>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</si>
  <si>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</si>
  <si>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</si>
  <si>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</si>
  <si>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</si>
  <si>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</si>
  <si>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</si>
  <si>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</si>
  <si>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</si>
  <si>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</si>
  <si>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</si>
  <si>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</si>
  <si>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</si>
  <si>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</si>
  <si>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</si>
  <si>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</si>
  <si>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</si>
  <si>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</si>
  <si>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</si>
  <si>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</si>
  <si>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</si>
  <si>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</si>
  <si>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</si>
  <si>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</si>
  <si>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</si>
  <si>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</si>
  <si>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</si>
  <si>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</si>
  <si>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</si>
  <si>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</si>
  <si>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</si>
  <si>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</si>
  <si>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</si>
  <si>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</si>
  <si>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</si>
  <si>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</si>
  <si>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</si>
  <si>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</si>
  <si>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</si>
  <si>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</si>
  <si>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</si>
  <si>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</si>
  <si>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</si>
  <si>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</si>
  <si>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</si>
  <si>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</si>
  <si>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</si>
  <si>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</si>
  <si>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</si>
  <si>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</si>
  <si>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</si>
  <si>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</si>
  <si>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</si>
  <si>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</si>
  <si>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</si>
  <si>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</si>
  <si>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</si>
  <si>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</si>
  <si>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</si>
  <si>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</si>
  <si>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</si>
  <si>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</si>
  <si>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</si>
  <si>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</si>
  <si>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</si>
  <si>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</si>
  <si>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</si>
  <si>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</si>
  <si>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</si>
  <si>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</si>
  <si>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</si>
  <si>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</si>
  <si>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</si>
  <si>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</si>
  <si>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</si>
  <si>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</si>
  <si>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</si>
  <si>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</si>
  <si>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</si>
  <si>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</si>
  <si>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</si>
  <si>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</si>
  <si>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</si>
  <si>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</si>
  <si>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</si>
  <si>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</si>
  <si>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</si>
  <si>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</si>
  <si>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</si>
  <si>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</si>
  <si>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</si>
  <si>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</si>
  <si>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</si>
  <si>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</si>
  <si>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</si>
  <si>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</si>
  <si>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</si>
  <si>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</si>
  <si>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</si>
  <si>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</si>
  <si>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</si>
  <si>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</si>
  <si>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</si>
  <si>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</si>
  <si>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</si>
  <si>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</si>
  <si>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</si>
  <si>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</si>
  <si>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</si>
  <si>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</si>
  <si>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</si>
  <si>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</si>
  <si>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</si>
  <si>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</si>
  <si>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</si>
  <si>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</si>
  <si>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</si>
  <si>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</si>
  <si>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</si>
  <si>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</si>
  <si>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</si>
  <si>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</si>
  <si>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</si>
  <si>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</si>
  <si>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</si>
  <si>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</si>
  <si>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</si>
  <si>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</si>
  <si>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</si>
  <si>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</si>
  <si>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</si>
  <si>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</si>
  <si>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</si>
  <si>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</si>
  <si>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</si>
  <si>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</si>
  <si>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</si>
  <si>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</si>
  <si>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</si>
  <si>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</si>
  <si>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</si>
  <si>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</si>
  <si>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</si>
  <si>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</si>
  <si>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</si>
  <si>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</si>
  <si>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</si>
  <si>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</si>
  <si>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</si>
  <si>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</si>
  <si>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</si>
  <si>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</si>
  <si>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</si>
  <si>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</si>
  <si>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</si>
  <si>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</si>
  <si>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</si>
  <si>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</si>
  <si>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</si>
  <si>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</si>
  <si>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</si>
  <si>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</si>
  <si>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</si>
  <si>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</si>
  <si>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</si>
  <si>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</si>
  <si>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</si>
  <si>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</si>
  <si>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</si>
  <si>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</si>
  <si>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</si>
  <si>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</si>
  <si>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</si>
  <si>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</si>
  <si>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</si>
  <si>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</si>
  <si>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</si>
  <si>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</si>
  <si>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</si>
  <si>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</si>
  <si>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</si>
  <si>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</si>
  <si>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</si>
  <si>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</si>
  <si>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</si>
  <si>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</si>
  <si>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</si>
  <si>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</si>
  <si>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</si>
  <si>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</si>
  <si>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</si>
  <si>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</si>
  <si>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</si>
  <si>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</si>
  <si>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</si>
  <si>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</si>
  <si>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</si>
  <si>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</si>
  <si>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</si>
  <si>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</si>
  <si>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</si>
  <si>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</si>
  <si>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</si>
  <si>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</si>
  <si>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</si>
  <si>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</si>
  <si>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</si>
  <si>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</si>
  <si>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</si>
  <si>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</si>
  <si>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</si>
  <si>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</si>
  <si>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</si>
  <si>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</si>
  <si>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</si>
  <si>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</si>
  <si>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</si>
  <si>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</si>
  <si>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</si>
  <si>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</si>
  <si>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</si>
  <si>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</si>
  <si>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</si>
  <si>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</si>
  <si>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</si>
  <si>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</si>
  <si>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</si>
  <si>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</si>
  <si>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</si>
  <si>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</si>
  <si>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</si>
  <si>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</si>
  <si>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</si>
  <si>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</si>
  <si>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</si>
  <si>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</si>
  <si>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</si>
  <si>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</si>
  <si>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</si>
  <si>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</si>
  <si>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</si>
  <si>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</si>
  <si>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</si>
  <si>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</si>
  <si>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</si>
  <si>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</si>
  <si>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</si>
  <si>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</si>
  <si>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</si>
  <si>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</si>
  <si>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</si>
  <si>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</si>
  <si>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</si>
  <si>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</si>
  <si>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</si>
  <si>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</si>
  <si>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</si>
  <si>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</si>
  <si>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</si>
  <si>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</si>
  <si>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</si>
  <si>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</si>
  <si>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</si>
  <si>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</si>
  <si>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</si>
  <si>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</si>
  <si>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</si>
  <si>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</si>
  <si>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</si>
  <si>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</si>
  <si>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</si>
  <si>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</si>
  <si>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</si>
  <si>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</si>
  <si>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</si>
  <si>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</si>
  <si>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</si>
  <si>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</si>
  <si>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</si>
  <si>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</si>
  <si>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</si>
  <si>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</si>
  <si>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</si>
  <si>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</si>
  <si>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</si>
  <si>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</si>
  <si>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</si>
  <si>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</si>
  <si>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</si>
  <si>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</si>
  <si>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</si>
  <si>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</si>
  <si>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</si>
  <si>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</si>
  <si>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</si>
  <si>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</si>
  <si>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</si>
  <si>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</si>
  <si>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</si>
  <si>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</si>
  <si>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</si>
  <si>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</si>
  <si>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</si>
  <si>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</si>
  <si>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</si>
  <si>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</si>
  <si>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</si>
  <si>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</si>
  <si>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</si>
  <si>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</si>
  <si>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</si>
  <si>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</si>
  <si>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</si>
  <si>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</si>
  <si>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</si>
  <si>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</si>
  <si>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</si>
  <si>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</si>
  <si>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</si>
  <si>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</si>
  <si>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</si>
  <si>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</si>
  <si>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</si>
  <si>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</si>
  <si>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</si>
  <si>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</si>
  <si>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</si>
  <si>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</si>
  <si>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</si>
  <si>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</si>
  <si>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</si>
  <si>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</si>
  <si>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</si>
  <si>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</si>
  <si>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</si>
  <si>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</si>
  <si>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</si>
  <si>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</si>
  <si>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</si>
  <si>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</si>
  <si>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</si>
  <si>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</si>
  <si>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</si>
  <si>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</si>
  <si>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</si>
  <si>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</si>
  <si>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</si>
  <si>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</si>
  <si>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</si>
  <si>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</si>
  <si>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</si>
  <si>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</si>
  <si>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</si>
  <si>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</si>
  <si>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</si>
  <si>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</si>
  <si>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</si>
  <si>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</si>
  <si>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</si>
  <si>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</si>
  <si>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</si>
  <si>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</si>
  <si>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</si>
  <si>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</si>
  <si>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</si>
  <si>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</si>
  <si>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</si>
  <si>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</si>
  <si>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</si>
  <si>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</si>
  <si>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</si>
  <si>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</si>
  <si>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</si>
  <si>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</si>
  <si>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</si>
  <si>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</si>
  <si>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</si>
  <si>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</si>
  <si>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</si>
  <si>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</si>
  <si>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</si>
  <si>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</si>
  <si>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</si>
  <si>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</si>
  <si>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</si>
  <si>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</si>
  <si>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</si>
  <si>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</si>
  <si>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INSTITUTO MUNICIPAL DE LAS MUJERES</t>
  </si>
  <si>
    <t>Correspondiente del 01 de Enero al 31 de Marzo de 2021</t>
  </si>
  <si>
    <t>_____________________________________</t>
  </si>
  <si>
    <t>"ENCARGADO DE CUENTA PUBLICA
JORGE ENRIQUE HERRERA TOVAR"</t>
  </si>
  <si>
    <t>____________________________________</t>
  </si>
  <si>
    <t>"DIRECTORA GENERAL
MONICA MACIEL MENDEZ MORALES"</t>
  </si>
  <si>
    <t>linea 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</si>
</sst>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12" fillId="0" borderId="0" xfId="8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51_BZC_MLEO_MUJ_2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1/PRIMER%20TRIMESTRE/0311_ACT_MLEO_MUJ_2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1/03%20mar/EEFMAR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Instructivo"/>
    </sheetNames>
    <sheetDataSet>
      <sheetData sheetId="0">
        <row r="357">
          <cell r="G357">
            <v>1242756.1200000001</v>
          </cell>
        </row>
        <row r="358">
          <cell r="G358">
            <v>24746066.140000001</v>
          </cell>
        </row>
        <row r="360">
          <cell r="G360">
            <v>-1692613.6</v>
          </cell>
        </row>
        <row r="362">
          <cell r="G362">
            <v>-461566.86</v>
          </cell>
        </row>
        <row r="395">
          <cell r="F395">
            <v>460.01</v>
          </cell>
        </row>
        <row r="407">
          <cell r="F407">
            <v>16056.82</v>
          </cell>
        </row>
        <row r="410">
          <cell r="F410">
            <v>7816.64</v>
          </cell>
        </row>
        <row r="414">
          <cell r="F414">
            <v>3116.95</v>
          </cell>
        </row>
        <row r="416">
          <cell r="F416">
            <v>255</v>
          </cell>
        </row>
        <row r="418">
          <cell r="F418">
            <v>1389</v>
          </cell>
        </row>
        <row r="421">
          <cell r="F421">
            <v>28864.01</v>
          </cell>
        </row>
        <row r="426">
          <cell r="F426">
            <v>17157.21</v>
          </cell>
        </row>
        <row r="435">
          <cell r="D435">
            <v>15012317</v>
          </cell>
          <cell r="E435">
            <v>0</v>
          </cell>
        </row>
        <row r="437">
          <cell r="D437">
            <v>7903167.2000000002</v>
          </cell>
          <cell r="E437">
            <v>15012317</v>
          </cell>
        </row>
        <row r="439">
          <cell r="D439">
            <v>7903167.2000000002</v>
          </cell>
          <cell r="E439">
            <v>7903167.2000000002</v>
          </cell>
        </row>
        <row r="441">
          <cell r="D441">
            <v>0</v>
          </cell>
          <cell r="E441">
            <v>7903167.2000000002</v>
          </cell>
        </row>
        <row r="445">
          <cell r="D445">
            <v>0</v>
          </cell>
          <cell r="E445">
            <v>15012317</v>
          </cell>
        </row>
        <row r="446">
          <cell r="D446">
            <v>15012317</v>
          </cell>
          <cell r="E446">
            <v>13439093.310000001</v>
          </cell>
        </row>
        <row r="449">
          <cell r="D449">
            <v>13439093.310000001</v>
          </cell>
          <cell r="E449">
            <v>2112014.75</v>
          </cell>
        </row>
        <row r="451">
          <cell r="D451">
            <v>2112014.75</v>
          </cell>
          <cell r="E451">
            <v>2081170.58</v>
          </cell>
        </row>
        <row r="453">
          <cell r="D453">
            <v>2081170.58</v>
          </cell>
          <cell r="E453">
            <v>1818308.22</v>
          </cell>
        </row>
        <row r="455">
          <cell r="D455">
            <v>1818308.22</v>
          </cell>
          <cell r="E45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</sheetNames>
    <sheetDataSet>
      <sheetData sheetId="0">
        <row r="15">
          <cell r="B15">
            <v>7901305.7999999998</v>
          </cell>
        </row>
        <row r="68">
          <cell r="B68">
            <v>5560147.2300000004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R"/>
      <sheetName val="PRESUP VS EJERCIDO"/>
      <sheetName val="LDF"/>
      <sheetName val="COMPARATIVO"/>
      <sheetName val="EDO ACT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>
        <row r="13">
          <cell r="Q13">
            <v>7903167.2000000002</v>
          </cell>
        </row>
        <row r="126">
          <cell r="Q126">
            <v>2081170.5499999998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H7">
            <v>33418.79</v>
          </cell>
        </row>
        <row r="8">
          <cell r="H8">
            <v>220352.61</v>
          </cell>
        </row>
        <row r="9">
          <cell r="H9">
            <v>10652.25</v>
          </cell>
        </row>
        <row r="23">
          <cell r="H23">
            <v>2574.23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1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17" sqref="C17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5" t="s">
        <v>651</v>
      </c>
      <c r="B1" s="155"/>
      <c r="C1" s="36" t="s">
        <v>179</v>
      </c>
      <c r="D1" s="37">
        <v>2021</v>
      </c>
    </row>
    <row r="2" spans="1:4" x14ac:dyDescent="0.2">
      <c r="A2" s="156" t="s">
        <v>485</v>
      </c>
      <c r="B2" s="156"/>
      <c r="C2" s="36" t="s">
        <v>181</v>
      </c>
      <c r="D2" s="39" t="s">
        <v>606</v>
      </c>
    </row>
    <row r="3" spans="1:4" x14ac:dyDescent="0.2">
      <c r="A3" s="157" t="s">
        <v>652</v>
      </c>
      <c r="B3" s="157"/>
      <c r="C3" s="36" t="s">
        <v>182</v>
      </c>
      <c r="D3" s="37">
        <v>1</v>
      </c>
    </row>
    <row r="4" spans="1:4" x14ac:dyDescent="0.2">
      <c r="A4" s="130" t="s">
        <v>650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8" t="s">
        <v>649</v>
      </c>
      <c r="B43" s="158"/>
      <c r="C43" s="150"/>
      <c r="D43" s="150"/>
      <c r="E43" s="150"/>
    </row>
    <row r="46" spans="1:5" x14ac:dyDescent="0.2">
      <c r="B46" s="153" t="s">
        <v>655</v>
      </c>
    </row>
    <row r="47" spans="1:5" ht="22.5" x14ac:dyDescent="0.2">
      <c r="B47" s="153" t="s">
        <v>656</v>
      </c>
    </row>
    <row r="50" spans="2:2" x14ac:dyDescent="0.2">
      <c r="B50" s="151" t="s">
        <v>653</v>
      </c>
    </row>
    <row r="51" spans="2:2" ht="22.5" x14ac:dyDescent="0.2">
      <c r="B51" s="152" t="s">
        <v>654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27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2" t="str">
        <f>ESF!A1</f>
        <v>INSTITUTO MUNICIPAL DE LAS MUJERES</v>
      </c>
      <c r="B1" s="163"/>
      <c r="C1" s="164"/>
    </row>
    <row r="2" spans="1:3" s="58" customFormat="1" ht="18" customHeight="1" x14ac:dyDescent="0.25">
      <c r="A2" s="165" t="s">
        <v>482</v>
      </c>
      <c r="B2" s="166"/>
      <c r="C2" s="167"/>
    </row>
    <row r="3" spans="1:3" s="58" customFormat="1" ht="18" customHeight="1" x14ac:dyDescent="0.25">
      <c r="A3" s="165" t="str">
        <f>ESF!A3</f>
        <v>Correspondiente del 01 de Enero al 31 de Marzo de 2021</v>
      </c>
      <c r="B3" s="166"/>
      <c r="C3" s="167"/>
    </row>
    <row r="4" spans="1:3" s="60" customFormat="1" x14ac:dyDescent="0.2">
      <c r="A4" s="168" t="s">
        <v>478</v>
      </c>
      <c r="B4" s="169"/>
      <c r="C4" s="170"/>
    </row>
    <row r="5" spans="1:3" x14ac:dyDescent="0.2">
      <c r="A5" s="75" t="s">
        <v>517</v>
      </c>
      <c r="B5" s="75"/>
      <c r="C5" s="76">
        <f>+'[3]PRESUP VS EJERCIDO'!$Q$13</f>
        <v>7903167.2000000002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4" x14ac:dyDescent="0.2">
      <c r="A17" s="90">
        <v>3.2</v>
      </c>
      <c r="B17" s="83" t="s">
        <v>526</v>
      </c>
      <c r="C17" s="81">
        <v>0</v>
      </c>
    </row>
    <row r="18" spans="1:4" x14ac:dyDescent="0.2">
      <c r="A18" s="90">
        <v>3.3</v>
      </c>
      <c r="B18" s="85" t="s">
        <v>527</v>
      </c>
      <c r="C18" s="91">
        <v>0</v>
      </c>
    </row>
    <row r="19" spans="1:4" x14ac:dyDescent="0.2">
      <c r="A19" s="77"/>
      <c r="B19" s="92"/>
      <c r="C19" s="93"/>
    </row>
    <row r="20" spans="1:4" x14ac:dyDescent="0.2">
      <c r="A20" s="94" t="s">
        <v>82</v>
      </c>
      <c r="B20" s="94"/>
      <c r="C20" s="76">
        <f>C5+C7-C15</f>
        <v>7903167.2000000002</v>
      </c>
    </row>
    <row r="22" spans="1:4" x14ac:dyDescent="0.2">
      <c r="B22" s="42" t="s">
        <v>649</v>
      </c>
    </row>
    <row r="24" spans="1:4" x14ac:dyDescent="0.2">
      <c r="B24" s="153" t="s">
        <v>655</v>
      </c>
      <c r="D24" s="42"/>
    </row>
    <row r="25" spans="1:4" ht="22.5" x14ac:dyDescent="0.2">
      <c r="B25" s="153" t="s">
        <v>656</v>
      </c>
      <c r="D25" s="42"/>
    </row>
    <row r="26" spans="1:4" x14ac:dyDescent="0.2">
      <c r="B26" s="151" t="s">
        <v>653</v>
      </c>
    </row>
    <row r="27" spans="1:4" ht="22.5" x14ac:dyDescent="0.2">
      <c r="B27" s="152" t="s">
        <v>654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6"/>
  <sheetViews>
    <sheetView showGridLines="0" workbookViewId="0">
      <selection activeCell="C5" sqref="C5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71" t="str">
        <f>ESF!A1</f>
        <v>INSTITUTO MUNICIPAL DE LAS MUJERES</v>
      </c>
      <c r="B1" s="172"/>
      <c r="C1" s="173"/>
    </row>
    <row r="2" spans="1:3" s="61" customFormat="1" ht="18.95" customHeight="1" x14ac:dyDescent="0.25">
      <c r="A2" s="174" t="s">
        <v>483</v>
      </c>
      <c r="B2" s="175"/>
      <c r="C2" s="176"/>
    </row>
    <row r="3" spans="1:3" s="61" customFormat="1" ht="18.95" customHeight="1" x14ac:dyDescent="0.25">
      <c r="A3" s="174" t="str">
        <f>ESF!A3</f>
        <v>Correspondiente del 01 de Enero al 31 de Marzo de 2021</v>
      </c>
      <c r="B3" s="175"/>
      <c r="C3" s="176"/>
    </row>
    <row r="4" spans="1:3" x14ac:dyDescent="0.2">
      <c r="A4" s="168" t="s">
        <v>478</v>
      </c>
      <c r="B4" s="169"/>
      <c r="C4" s="170"/>
    </row>
    <row r="5" spans="1:3" x14ac:dyDescent="0.2">
      <c r="A5" s="105" t="s">
        <v>530</v>
      </c>
      <c r="B5" s="75"/>
      <c r="C5" s="98">
        <f>+'[3]PRESUP VS EJERCIDO'!$Q$126</f>
        <v>2081170.5499999998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2574.23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f>+[3]CONCILIACION!$H$23</f>
        <v>2574.23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264423.64999999997</v>
      </c>
    </row>
    <row r="31" spans="1:3" x14ac:dyDescent="0.2">
      <c r="A31" s="115" t="s">
        <v>552</v>
      </c>
      <c r="B31" s="97" t="s">
        <v>427</v>
      </c>
      <c r="C31" s="108">
        <f>+[3]CONCILIACION!$H$8</f>
        <v>220352.61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f>+[3]CONCILIACION!$H$9+[3]CONCILIACION!$H$7</f>
        <v>44071.040000000001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2343019.9699999997</v>
      </c>
    </row>
    <row r="41" spans="1:3" x14ac:dyDescent="0.2">
      <c r="B41" s="42" t="s">
        <v>649</v>
      </c>
    </row>
    <row r="43" spans="1:3" x14ac:dyDescent="0.2">
      <c r="B43" s="153" t="s">
        <v>655</v>
      </c>
    </row>
    <row r="44" spans="1:3" ht="22.5" x14ac:dyDescent="0.2">
      <c r="B44" s="153" t="s">
        <v>656</v>
      </c>
    </row>
    <row r="45" spans="1:3" x14ac:dyDescent="0.2">
      <c r="B45" s="151" t="s">
        <v>653</v>
      </c>
    </row>
    <row r="46" spans="1:3" ht="22.5" x14ac:dyDescent="0.2">
      <c r="B46" s="152" t="s">
        <v>654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horizontalDpi="0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5"/>
  <sheetViews>
    <sheetView tabSelected="1" workbookViewId="0">
      <selection activeCell="B27" sqref="B27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1" t="str">
        <f>'Notas a los Edos Financieros'!A1</f>
        <v>INSTITUTO MUNICIPAL DE LAS MUJERES</v>
      </c>
      <c r="B1" s="177"/>
      <c r="C1" s="177"/>
      <c r="D1" s="177"/>
      <c r="E1" s="177"/>
      <c r="F1" s="177"/>
      <c r="G1" s="49" t="s">
        <v>179</v>
      </c>
      <c r="H1" s="50">
        <f>'Notas a los Edos Financieros'!D1</f>
        <v>2021</v>
      </c>
    </row>
    <row r="2" spans="1:10" ht="18.95" customHeight="1" x14ac:dyDescent="0.2">
      <c r="A2" s="161" t="s">
        <v>484</v>
      </c>
      <c r="B2" s="177"/>
      <c r="C2" s="177"/>
      <c r="D2" s="177"/>
      <c r="E2" s="177"/>
      <c r="F2" s="177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1" t="str">
        <f>'Notas a los Edos Financieros'!A3</f>
        <v>Correspondiente del 01 de Enero al 31 de Marzo de 2021</v>
      </c>
      <c r="B3" s="177"/>
      <c r="C3" s="177"/>
      <c r="D3" s="177"/>
      <c r="E3" s="177"/>
      <c r="F3" s="177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7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7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7" s="63" customFormat="1" x14ac:dyDescent="0.2">
      <c r="A35" s="62">
        <v>8000</v>
      </c>
      <c r="B35" s="63" t="s">
        <v>97</v>
      </c>
    </row>
    <row r="36" spans="1:7" x14ac:dyDescent="0.2">
      <c r="A36" s="51">
        <v>8110</v>
      </c>
      <c r="B36" s="51" t="s">
        <v>96</v>
      </c>
      <c r="C36" s="56">
        <v>0</v>
      </c>
      <c r="D36" s="56">
        <f>+[1]Balanza!D435</f>
        <v>15012317</v>
      </c>
      <c r="E36" s="56">
        <f>+[1]Balanza!E435</f>
        <v>0</v>
      </c>
      <c r="F36" s="56">
        <f>+C36+D36-E36</f>
        <v>15012317</v>
      </c>
    </row>
    <row r="37" spans="1:7" x14ac:dyDescent="0.2">
      <c r="A37" s="51">
        <v>8120</v>
      </c>
      <c r="B37" s="51" t="s">
        <v>95</v>
      </c>
      <c r="C37" s="56">
        <v>0</v>
      </c>
      <c r="D37" s="56">
        <f>+[1]Balanza!D437</f>
        <v>7903167.2000000002</v>
      </c>
      <c r="E37" s="56">
        <f>+[1]Balanza!E437</f>
        <v>15012317</v>
      </c>
      <c r="G37" s="56">
        <f>+C37+E37-D37</f>
        <v>7109149.7999999998</v>
      </c>
    </row>
    <row r="38" spans="1:7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/>
      <c r="G38" s="56">
        <f t="shared" ref="G38:G39" si="0">+D38+F38-E38</f>
        <v>0</v>
      </c>
    </row>
    <row r="39" spans="1:7" x14ac:dyDescent="0.2">
      <c r="A39" s="51">
        <v>8140</v>
      </c>
      <c r="B39" s="51" t="s">
        <v>93</v>
      </c>
      <c r="C39" s="56">
        <v>0</v>
      </c>
      <c r="D39" s="56">
        <f>+[1]Balanza!D439</f>
        <v>7903167.2000000002</v>
      </c>
      <c r="E39" s="56">
        <f>+[1]Balanza!E439</f>
        <v>7903167.2000000002</v>
      </c>
      <c r="F39" s="56"/>
      <c r="G39" s="56">
        <f t="shared" si="0"/>
        <v>0</v>
      </c>
    </row>
    <row r="40" spans="1:7" x14ac:dyDescent="0.2">
      <c r="A40" s="51">
        <v>8150</v>
      </c>
      <c r="B40" s="51" t="s">
        <v>92</v>
      </c>
      <c r="C40" s="56">
        <v>0</v>
      </c>
      <c r="D40" s="56">
        <f>+[1]Balanza!D441</f>
        <v>0</v>
      </c>
      <c r="E40" s="56">
        <f>+[1]Balanza!E441</f>
        <v>7903167.2000000002</v>
      </c>
      <c r="G40" s="56">
        <f>+C40+E40-D40</f>
        <v>7903167.2000000002</v>
      </c>
    </row>
    <row r="41" spans="1:7" x14ac:dyDescent="0.2">
      <c r="A41" s="51">
        <v>8210</v>
      </c>
      <c r="B41" s="51" t="s">
        <v>91</v>
      </c>
      <c r="C41" s="56">
        <v>0</v>
      </c>
      <c r="D41" s="56">
        <f>+[1]Balanza!D445</f>
        <v>0</v>
      </c>
      <c r="E41" s="56">
        <f>+[1]Balanza!E445</f>
        <v>15012317</v>
      </c>
      <c r="G41" s="56">
        <f>+C41+E41-D41</f>
        <v>15012317</v>
      </c>
    </row>
    <row r="42" spans="1:7" x14ac:dyDescent="0.2">
      <c r="A42" s="51">
        <v>8220</v>
      </c>
      <c r="B42" s="51" t="s">
        <v>90</v>
      </c>
      <c r="C42" s="56">
        <v>0</v>
      </c>
      <c r="D42" s="56">
        <f>+[1]Balanza!D446</f>
        <v>15012317</v>
      </c>
      <c r="E42" s="56">
        <f>+[1]Balanza!E446</f>
        <v>13439093.310000001</v>
      </c>
      <c r="F42" s="56">
        <f>+C42+D42-E42</f>
        <v>1573223.6899999995</v>
      </c>
    </row>
    <row r="43" spans="1:7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f>+C43+D43-E43</f>
        <v>0</v>
      </c>
    </row>
    <row r="44" spans="1:7" x14ac:dyDescent="0.2">
      <c r="A44" s="51">
        <v>8240</v>
      </c>
      <c r="B44" s="51" t="s">
        <v>88</v>
      </c>
      <c r="C44" s="56">
        <v>0</v>
      </c>
      <c r="D44" s="56">
        <f>+[1]Balanza!D449</f>
        <v>13439093.310000001</v>
      </c>
      <c r="E44" s="56">
        <f>+[1]Balanza!E449</f>
        <v>2112014.75</v>
      </c>
      <c r="F44" s="56">
        <f t="shared" ref="F44:F47" si="1">+C44+D44-E44</f>
        <v>11327078.560000001</v>
      </c>
    </row>
    <row r="45" spans="1:7" x14ac:dyDescent="0.2">
      <c r="A45" s="51">
        <v>8250</v>
      </c>
      <c r="B45" s="51" t="s">
        <v>87</v>
      </c>
      <c r="C45" s="56">
        <v>0</v>
      </c>
      <c r="D45" s="56">
        <f>+[1]Balanza!D451</f>
        <v>2112014.75</v>
      </c>
      <c r="E45" s="56">
        <f>+[1]Balanza!E451</f>
        <v>2081170.58</v>
      </c>
      <c r="F45" s="56">
        <f t="shared" si="1"/>
        <v>30844.169999999925</v>
      </c>
    </row>
    <row r="46" spans="1:7" x14ac:dyDescent="0.2">
      <c r="A46" s="51">
        <v>8260</v>
      </c>
      <c r="B46" s="51" t="s">
        <v>86</v>
      </c>
      <c r="C46" s="56">
        <v>0</v>
      </c>
      <c r="D46" s="56">
        <f>+[1]Balanza!D453</f>
        <v>2081170.58</v>
      </c>
      <c r="E46" s="56">
        <f>+[1]Balanza!E453</f>
        <v>1818308.22</v>
      </c>
      <c r="F46" s="56">
        <f t="shared" si="1"/>
        <v>262862.3600000001</v>
      </c>
    </row>
    <row r="47" spans="1:7" x14ac:dyDescent="0.2">
      <c r="A47" s="51">
        <v>8270</v>
      </c>
      <c r="B47" s="51" t="s">
        <v>85</v>
      </c>
      <c r="C47" s="56">
        <v>0</v>
      </c>
      <c r="D47" s="56">
        <f>+[1]Balanza!D455</f>
        <v>1818308.22</v>
      </c>
      <c r="E47" s="56">
        <f>+[1]Balanza!E455</f>
        <v>0</v>
      </c>
      <c r="F47" s="56">
        <f t="shared" si="1"/>
        <v>1818308.22</v>
      </c>
    </row>
    <row r="48" spans="1:7" x14ac:dyDescent="0.2">
      <c r="A48" s="138"/>
    </row>
    <row r="49" spans="1:2" x14ac:dyDescent="0.2">
      <c r="A49" s="138"/>
      <c r="B49" s="42" t="s">
        <v>649</v>
      </c>
    </row>
    <row r="52" spans="1:2" x14ac:dyDescent="0.2">
      <c r="B52" s="153" t="s">
        <v>655</v>
      </c>
    </row>
    <row r="53" spans="1:2" ht="22.5" x14ac:dyDescent="0.2">
      <c r="B53" s="153" t="s">
        <v>656</v>
      </c>
    </row>
    <row r="54" spans="1:2" x14ac:dyDescent="0.2">
      <c r="B54" s="151" t="s">
        <v>653</v>
      </c>
    </row>
    <row r="55" spans="1:2" ht="22.5" x14ac:dyDescent="0.2">
      <c r="B55" s="15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8" t="s">
        <v>34</v>
      </c>
      <c r="B5" s="178"/>
      <c r="C5" s="178"/>
      <c r="D5" s="178"/>
      <c r="E5" s="17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9" t="s">
        <v>36</v>
      </c>
      <c r="C10" s="179"/>
      <c r="D10" s="179"/>
      <c r="E10" s="179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9" t="s">
        <v>38</v>
      </c>
      <c r="C12" s="179"/>
      <c r="D12" s="179"/>
      <c r="E12" s="179"/>
    </row>
    <row r="13" spans="1:8" s="6" customFormat="1" ht="26.1" customHeight="1" x14ac:dyDescent="0.2">
      <c r="A13" s="122" t="s">
        <v>593</v>
      </c>
      <c r="B13" s="179" t="s">
        <v>39</v>
      </c>
      <c r="C13" s="179"/>
      <c r="D13" s="179"/>
      <c r="E13" s="17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8"/>
  <sheetViews>
    <sheetView topLeftCell="A81" zoomScaleNormal="100" workbookViewId="0">
      <selection activeCell="B146" sqref="B146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27.5703125" style="42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9" t="str">
        <f>'Notas a los Edos Financieros'!A1</f>
        <v>INSTITUTO MUNICIPAL DE LAS MUJERES</v>
      </c>
      <c r="B1" s="160"/>
      <c r="C1" s="160"/>
      <c r="D1" s="160"/>
      <c r="E1" s="160"/>
      <c r="F1" s="160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9" t="s">
        <v>180</v>
      </c>
      <c r="B2" s="160"/>
      <c r="C2" s="160"/>
      <c r="D2" s="160"/>
      <c r="E2" s="160"/>
      <c r="F2" s="160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9" t="str">
        <f>'Notas a los Edos Financieros'!A3</f>
        <v>Correspondiente del 01 de Enero al 31 de Marzo de 2021</v>
      </c>
      <c r="B3" s="160"/>
      <c r="C3" s="160"/>
      <c r="D3" s="160"/>
      <c r="E3" s="160"/>
      <c r="F3" s="160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-0.28000000000000003</v>
      </c>
      <c r="D15" s="46">
        <v>-0.28000000000000003</v>
      </c>
      <c r="E15" s="46">
        <v>-0.28000000000000003</v>
      </c>
      <c r="F15" s="46">
        <v>-0.28000000000000003</v>
      </c>
      <c r="G15" s="46">
        <v>-0.02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963.44</v>
      </c>
      <c r="D24" s="46">
        <v>963.44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54">
        <f>+SUM(C55:C61)</f>
        <v>24764626.140000001</v>
      </c>
      <c r="D54" s="154">
        <f>+SUM(D55:D61)</f>
        <v>166658.76</v>
      </c>
      <c r="E54" s="154">
        <f>+SUM(E55:E61)</f>
        <v>3834580.476909996</v>
      </c>
    </row>
    <row r="55" spans="1:8" x14ac:dyDescent="0.2">
      <c r="A55" s="44">
        <v>1231</v>
      </c>
      <c r="B55" s="42" t="s">
        <v>216</v>
      </c>
      <c r="C55" s="46">
        <v>4563565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20201061.140000001</v>
      </c>
      <c r="D57" s="46">
        <v>166658.76</v>
      </c>
      <c r="E57" s="46">
        <v>3834580.476909996</v>
      </c>
      <c r="F57" s="42" t="s">
        <v>657</v>
      </c>
      <c r="G57" s="42">
        <v>0.03</v>
      </c>
      <c r="H57" s="46"/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f>+SUM(C63:C70)</f>
        <v>3733942.93</v>
      </c>
      <c r="D62" s="46">
        <f>+SUM(D63:D70)</f>
        <v>52229.49</v>
      </c>
      <c r="E62" s="46">
        <f t="shared" ref="E62" si="0">+SUM(E63:E70)</f>
        <v>2849610.1851874995</v>
      </c>
      <c r="H62" s="46"/>
    </row>
    <row r="63" spans="1:8" x14ac:dyDescent="0.2">
      <c r="A63" s="44">
        <v>1241</v>
      </c>
      <c r="B63" s="42" t="s">
        <v>224</v>
      </c>
      <c r="C63" s="46">
        <v>2518330.66</v>
      </c>
      <c r="D63" s="46">
        <v>52229.49</v>
      </c>
      <c r="E63" s="46">
        <v>1633997.913520833</v>
      </c>
      <c r="F63" s="42" t="s">
        <v>657</v>
      </c>
      <c r="G63" s="42">
        <v>0.1</v>
      </c>
      <c r="H63" s="46"/>
    </row>
    <row r="64" spans="1:8" x14ac:dyDescent="0.2">
      <c r="A64" s="44">
        <v>1242</v>
      </c>
      <c r="B64" s="42" t="s">
        <v>225</v>
      </c>
      <c r="C64" s="46">
        <v>751218.27</v>
      </c>
      <c r="D64" s="46">
        <v>0</v>
      </c>
      <c r="E64" s="46">
        <v>751218.27166666661</v>
      </c>
      <c r="F64" s="42" t="s">
        <v>657</v>
      </c>
      <c r="G64" s="42">
        <v>0.2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464394</v>
      </c>
      <c r="D66" s="46">
        <v>0</v>
      </c>
      <c r="E66" s="46">
        <v>464393.99999999994</v>
      </c>
      <c r="F66" s="42" t="s">
        <v>657</v>
      </c>
      <c r="G66" s="42">
        <v>0.2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0</v>
      </c>
      <c r="D68" s="46">
        <v>0</v>
      </c>
      <c r="E68" s="46">
        <v>0</v>
      </c>
      <c r="F68" s="42" t="s">
        <v>657</v>
      </c>
      <c r="G68" s="42">
        <v>0.1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f>+C75</f>
        <v>28570.799999999999</v>
      </c>
      <c r="D74" s="46">
        <f>+D75</f>
        <v>1464.36</v>
      </c>
      <c r="E74" s="46">
        <f>+E75</f>
        <v>25681.79</v>
      </c>
      <c r="F74" s="42" t="s">
        <v>657</v>
      </c>
      <c r="G74" s="42">
        <v>0.33329999999999999</v>
      </c>
    </row>
    <row r="75" spans="1:8" x14ac:dyDescent="0.2">
      <c r="A75" s="44">
        <v>1251</v>
      </c>
      <c r="B75" s="42" t="s">
        <v>234</v>
      </c>
      <c r="C75" s="46">
        <v>28570.799999999999</v>
      </c>
      <c r="D75" s="46">
        <v>1464.36</v>
      </c>
      <c r="E75" s="46">
        <v>25681.79</v>
      </c>
      <c r="F75" s="42" t="s">
        <v>657</v>
      </c>
      <c r="G75" s="42">
        <v>0.33329999999999999</v>
      </c>
      <c r="H75" s="46"/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+SUM(C104:C112)</f>
        <v>289269.42</v>
      </c>
      <c r="D103" s="46">
        <f t="shared" ref="D103:G103" si="1">+SUM(D104:D112)</f>
        <v>227580.2</v>
      </c>
      <c r="E103" s="46">
        <f t="shared" si="1"/>
        <v>61689.22</v>
      </c>
      <c r="F103" s="46">
        <f t="shared" si="1"/>
        <v>0</v>
      </c>
      <c r="G103" s="46">
        <f t="shared" si="1"/>
        <v>0</v>
      </c>
    </row>
    <row r="104" spans="1:8" x14ac:dyDescent="0.2">
      <c r="A104" s="44">
        <v>2111</v>
      </c>
      <c r="B104" s="42" t="s">
        <v>257</v>
      </c>
      <c r="C104" s="46">
        <v>61689.22</v>
      </c>
      <c r="D104" s="46">
        <v>0</v>
      </c>
      <c r="E104" s="46">
        <f>+C104</f>
        <v>61689.22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2140.9499999999998</v>
      </c>
      <c r="D105" s="46">
        <f>+C105</f>
        <v>2140.9499999999998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225439.25</v>
      </c>
      <c r="D110" s="46">
        <f>+C110</f>
        <v>225439.25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f>+C114+C115+C116</f>
        <v>0</v>
      </c>
      <c r="D113" s="46">
        <f t="shared" ref="D113:G113" si="2">+D114+D115+D116</f>
        <v>0</v>
      </c>
      <c r="E113" s="46">
        <f t="shared" si="2"/>
        <v>0</v>
      </c>
      <c r="F113" s="46">
        <f t="shared" si="2"/>
        <v>0</v>
      </c>
      <c r="G113" s="46">
        <f t="shared" si="2"/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46" spans="2:3" x14ac:dyDescent="0.2">
      <c r="B146" s="153" t="s">
        <v>655</v>
      </c>
      <c r="C146" s="151" t="s">
        <v>653</v>
      </c>
    </row>
    <row r="147" spans="2:3" ht="22.5" x14ac:dyDescent="0.2">
      <c r="B147" s="153" t="s">
        <v>656</v>
      </c>
      <c r="C147" s="152" t="s">
        <v>654</v>
      </c>
    </row>
    <row r="148" spans="2:3" x14ac:dyDescent="0.2">
      <c r="B148" s="151"/>
      <c r="C148" s="15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2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6" t="str">
        <f>ESF!A1</f>
        <v>INSTITUTO MUNICIPAL DE LAS MUJERES</v>
      </c>
      <c r="B1" s="156"/>
      <c r="C1" s="156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6" t="s">
        <v>290</v>
      </c>
      <c r="B2" s="156"/>
      <c r="C2" s="156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6" t="str">
        <f>ESF!A3</f>
        <v>Correspondiente del 01 de Enero al 31 de Marzo de 2021</v>
      </c>
      <c r="B3" s="156"/>
      <c r="C3" s="156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f>+SUM(C59+C65)</f>
        <v>7901305.7999999998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f>+SUM(C60:C64)</f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f>+SUM(C66:C69)</f>
        <v>7901305.7999999998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7901305.7999999998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f>+C74+C77+C83+C85+C87</f>
        <v>1861.4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f>+C84</f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f>+C86</f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f>+SUM(C88:C94)</f>
        <v>1861.4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1861.4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f>+C99+C127+C160+C170+C185+C218</f>
        <v>2343019.9099999997</v>
      </c>
      <c r="D98" s="74">
        <f>IFERROR(C98/C98,"")</f>
        <v>1</v>
      </c>
      <c r="E98" s="70"/>
    </row>
    <row r="99" spans="1:5" x14ac:dyDescent="0.2">
      <c r="A99" s="72">
        <v>5100</v>
      </c>
      <c r="B99" s="70" t="s">
        <v>347</v>
      </c>
      <c r="C99" s="73">
        <f>+C100+C107+C117</f>
        <v>2105510.15</v>
      </c>
      <c r="D99" s="74">
        <f>IFERROR(C99/$C$98,"")</f>
        <v>0.89863092541966505</v>
      </c>
      <c r="E99" s="70"/>
    </row>
    <row r="100" spans="1:5" x14ac:dyDescent="0.2">
      <c r="A100" s="72">
        <v>5110</v>
      </c>
      <c r="B100" s="70" t="s">
        <v>348</v>
      </c>
      <c r="C100" s="73">
        <f>+SUM(C101:C106)</f>
        <v>1905444.7899999998</v>
      </c>
      <c r="D100" s="74">
        <f t="shared" ref="D100:D163" si="0">IFERROR(C100/$C$98,"")</f>
        <v>0.81324310641474662</v>
      </c>
      <c r="E100" s="70"/>
    </row>
    <row r="101" spans="1:5" x14ac:dyDescent="0.2">
      <c r="A101" s="72">
        <v>5111</v>
      </c>
      <c r="B101" s="70" t="s">
        <v>349</v>
      </c>
      <c r="C101" s="73">
        <v>1113629.6399999999</v>
      </c>
      <c r="D101" s="74">
        <f t="shared" si="0"/>
        <v>0.47529670373138233</v>
      </c>
      <c r="E101" s="70"/>
    </row>
    <row r="102" spans="1:5" x14ac:dyDescent="0.2">
      <c r="A102" s="72">
        <v>5112</v>
      </c>
      <c r="B102" s="70" t="s">
        <v>350</v>
      </c>
      <c r="C102" s="73">
        <v>258340.08</v>
      </c>
      <c r="D102" s="74">
        <f t="shared" si="0"/>
        <v>0.11025944717644334</v>
      </c>
      <c r="E102" s="70"/>
    </row>
    <row r="103" spans="1:5" x14ac:dyDescent="0.2">
      <c r="A103" s="72">
        <v>5113</v>
      </c>
      <c r="B103" s="70" t="s">
        <v>351</v>
      </c>
      <c r="C103" s="73">
        <v>11436.74</v>
      </c>
      <c r="D103" s="74">
        <f t="shared" si="0"/>
        <v>4.88119625069682E-3</v>
      </c>
      <c r="E103" s="70"/>
    </row>
    <row r="104" spans="1:5" x14ac:dyDescent="0.2">
      <c r="A104" s="72">
        <v>5114</v>
      </c>
      <c r="B104" s="70" t="s">
        <v>352</v>
      </c>
      <c r="C104" s="73">
        <v>230280.13</v>
      </c>
      <c r="D104" s="74">
        <f t="shared" si="0"/>
        <v>9.8283471265935604E-2</v>
      </c>
      <c r="E104" s="70"/>
    </row>
    <row r="105" spans="1:5" x14ac:dyDescent="0.2">
      <c r="A105" s="72">
        <v>5115</v>
      </c>
      <c r="B105" s="70" t="s">
        <v>353</v>
      </c>
      <c r="C105" s="73">
        <v>291758.2</v>
      </c>
      <c r="D105" s="74">
        <f t="shared" si="0"/>
        <v>0.12452228799028858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f>+SUM(C108:C116)</f>
        <v>13318.09</v>
      </c>
      <c r="D107" s="74">
        <f t="shared" si="0"/>
        <v>5.6841557099700452E-3</v>
      </c>
      <c r="E107" s="70"/>
    </row>
    <row r="108" spans="1:5" x14ac:dyDescent="0.2">
      <c r="A108" s="72">
        <v>5121</v>
      </c>
      <c r="B108" s="70" t="s">
        <v>356</v>
      </c>
      <c r="C108" s="73">
        <v>2205.83</v>
      </c>
      <c r="D108" s="74">
        <f t="shared" si="0"/>
        <v>9.4144739896811212E-4</v>
      </c>
      <c r="E108" s="70"/>
    </row>
    <row r="109" spans="1:5" x14ac:dyDescent="0.2">
      <c r="A109" s="72">
        <v>5122</v>
      </c>
      <c r="B109" s="70" t="s">
        <v>357</v>
      </c>
      <c r="C109" s="73">
        <v>0</v>
      </c>
      <c r="D109" s="74">
        <f t="shared" si="0"/>
        <v>0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0</v>
      </c>
      <c r="D111" s="74">
        <f t="shared" si="0"/>
        <v>0</v>
      </c>
      <c r="E111" s="70"/>
    </row>
    <row r="112" spans="1:5" x14ac:dyDescent="0.2">
      <c r="A112" s="72">
        <v>5125</v>
      </c>
      <c r="B112" s="70" t="s">
        <v>360</v>
      </c>
      <c r="C112" s="73">
        <v>0</v>
      </c>
      <c r="D112" s="74">
        <f t="shared" si="0"/>
        <v>0</v>
      </c>
      <c r="E112" s="70"/>
    </row>
    <row r="113" spans="1:5" x14ac:dyDescent="0.2">
      <c r="A113" s="72">
        <v>5126</v>
      </c>
      <c r="B113" s="70" t="s">
        <v>361</v>
      </c>
      <c r="C113" s="73">
        <v>10652.25</v>
      </c>
      <c r="D113" s="74">
        <f t="shared" si="0"/>
        <v>4.5463762192272626E-3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>
        <f t="shared" si="0"/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f>+[1]Balanza!$F$395</f>
        <v>460.01</v>
      </c>
      <c r="D116" s="74">
        <f t="shared" si="0"/>
        <v>1.9633209177467043E-4</v>
      </c>
      <c r="E116" s="70"/>
    </row>
    <row r="117" spans="1:5" x14ac:dyDescent="0.2">
      <c r="A117" s="72">
        <v>5130</v>
      </c>
      <c r="B117" s="70" t="s">
        <v>365</v>
      </c>
      <c r="C117" s="73">
        <f>+SUM(C118:C126)</f>
        <v>186747.27000000005</v>
      </c>
      <c r="D117" s="74">
        <f t="shared" si="0"/>
        <v>7.9703663294948296E-2</v>
      </c>
      <c r="E117" s="70"/>
    </row>
    <row r="118" spans="1:5" x14ac:dyDescent="0.2">
      <c r="A118" s="72">
        <v>5131</v>
      </c>
      <c r="B118" s="70" t="s">
        <v>366</v>
      </c>
      <c r="C118" s="73">
        <v>22157.94</v>
      </c>
      <c r="D118" s="74">
        <f t="shared" si="0"/>
        <v>9.4570003035100124E-3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107090.91</v>
      </c>
      <c r="D120" s="74">
        <f t="shared" si="0"/>
        <v>4.5706359362520321E-2</v>
      </c>
      <c r="E120" s="70"/>
    </row>
    <row r="121" spans="1:5" x14ac:dyDescent="0.2">
      <c r="A121" s="72">
        <v>5134</v>
      </c>
      <c r="B121" s="70" t="s">
        <v>369</v>
      </c>
      <c r="C121" s="73">
        <f>+[1]Balanza!$F$407</f>
        <v>16056.82</v>
      </c>
      <c r="D121" s="74">
        <f t="shared" si="0"/>
        <v>6.8530446247893825E-3</v>
      </c>
      <c r="E121" s="70"/>
    </row>
    <row r="122" spans="1:5" x14ac:dyDescent="0.2">
      <c r="A122" s="72">
        <v>5135</v>
      </c>
      <c r="B122" s="70" t="s">
        <v>370</v>
      </c>
      <c r="C122" s="73">
        <f>+[1]Balanza!$F$410</f>
        <v>7816.64</v>
      </c>
      <c r="D122" s="74">
        <f t="shared" si="0"/>
        <v>3.3361389575217058E-3</v>
      </c>
      <c r="E122" s="70"/>
    </row>
    <row r="123" spans="1:5" x14ac:dyDescent="0.2">
      <c r="A123" s="72">
        <v>5136</v>
      </c>
      <c r="B123" s="70" t="s">
        <v>371</v>
      </c>
      <c r="C123" s="73">
        <f>+[1]Balanza!$F$414</f>
        <v>3116.95</v>
      </c>
      <c r="D123" s="74">
        <f t="shared" si="0"/>
        <v>1.3303130659269558E-3</v>
      </c>
      <c r="E123" s="70"/>
    </row>
    <row r="124" spans="1:5" x14ac:dyDescent="0.2">
      <c r="A124" s="72">
        <v>5137</v>
      </c>
      <c r="B124" s="70" t="s">
        <v>372</v>
      </c>
      <c r="C124" s="73">
        <f>+[1]Balanza!$F$416</f>
        <v>255</v>
      </c>
      <c r="D124" s="74">
        <f t="shared" si="0"/>
        <v>1.0883390231199531E-4</v>
      </c>
      <c r="E124" s="70"/>
    </row>
    <row r="125" spans="1:5" x14ac:dyDescent="0.2">
      <c r="A125" s="72">
        <v>5138</v>
      </c>
      <c r="B125" s="70" t="s">
        <v>373</v>
      </c>
      <c r="C125" s="73">
        <f>+[1]Balanza!$F$418</f>
        <v>1389</v>
      </c>
      <c r="D125" s="74">
        <f t="shared" si="0"/>
        <v>5.9282466788769213E-4</v>
      </c>
      <c r="E125" s="70"/>
    </row>
    <row r="126" spans="1:5" x14ac:dyDescent="0.2">
      <c r="A126" s="72">
        <v>5139</v>
      </c>
      <c r="B126" s="70" t="s">
        <v>374</v>
      </c>
      <c r="C126" s="73">
        <f>+[1]Balanza!$F$421</f>
        <v>28864.01</v>
      </c>
      <c r="D126" s="74">
        <f t="shared" si="0"/>
        <v>1.2319148410480218E-2</v>
      </c>
      <c r="E126" s="70"/>
    </row>
    <row r="127" spans="1:5" x14ac:dyDescent="0.2">
      <c r="A127" s="72">
        <v>5200</v>
      </c>
      <c r="B127" s="70" t="s">
        <v>375</v>
      </c>
      <c r="C127" s="73">
        <f>+C128+C131+C134+C137+C142+C146+C149+C151+C157</f>
        <v>17157.21</v>
      </c>
      <c r="D127" s="74">
        <f t="shared" si="0"/>
        <v>7.3226906552407408E-3</v>
      </c>
      <c r="E127" s="70"/>
    </row>
    <row r="128" spans="1:5" x14ac:dyDescent="0.2">
      <c r="A128" s="72">
        <v>5210</v>
      </c>
      <c r="B128" s="70" t="s">
        <v>376</v>
      </c>
      <c r="C128" s="73">
        <f>+SUM(C129:C130)</f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f>+C132+C133</f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f>+SUM(C135:C136)</f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f>+C138+C139+C140+C141</f>
        <v>17157.21</v>
      </c>
      <c r="D137" s="74">
        <f t="shared" si="0"/>
        <v>7.3226906552407408E-3</v>
      </c>
      <c r="E137" s="70"/>
    </row>
    <row r="138" spans="1:5" x14ac:dyDescent="0.2">
      <c r="A138" s="72">
        <v>5241</v>
      </c>
      <c r="B138" s="70" t="s">
        <v>384</v>
      </c>
      <c r="C138" s="73">
        <f>+[1]Balanza!$F$426</f>
        <v>17157.21</v>
      </c>
      <c r="D138" s="74">
        <f t="shared" si="0"/>
        <v>7.3226906552407408E-3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f>+SUM(C143:C145)</f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f>+SUM(C147:C148)</f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IFERROR(C164/$C$98,"")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f>+C186+C195+C198</f>
        <v>220352.55</v>
      </c>
      <c r="D185" s="74">
        <f t="shared" si="1"/>
        <v>9.404638392509436E-2</v>
      </c>
      <c r="E185" s="70"/>
    </row>
    <row r="186" spans="1:5" x14ac:dyDescent="0.2">
      <c r="A186" s="72">
        <v>5510</v>
      </c>
      <c r="B186" s="70" t="s">
        <v>427</v>
      </c>
      <c r="C186" s="73">
        <f>+SUM(C187:C194)</f>
        <v>220352.55</v>
      </c>
      <c r="D186" s="74">
        <f t="shared" si="1"/>
        <v>9.404638392509436E-2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166658.70000000001</v>
      </c>
      <c r="D189" s="74">
        <f t="shared" si="1"/>
        <v>7.1129869314682875E-2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52229.49</v>
      </c>
      <c r="D191" s="74">
        <f t="shared" si="1"/>
        <v>2.2291526323393474E-2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1464.36</v>
      </c>
      <c r="D193" s="74">
        <f t="shared" si="1"/>
        <v>6.2498828701801346E-4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  <row r="225" spans="2:3" x14ac:dyDescent="0.2">
      <c r="B225" s="153" t="s">
        <v>655</v>
      </c>
      <c r="C225" s="151" t="s">
        <v>653</v>
      </c>
    </row>
    <row r="226" spans="2:3" ht="45" x14ac:dyDescent="0.2">
      <c r="B226" s="153" t="s">
        <v>656</v>
      </c>
      <c r="C226" s="152" t="s">
        <v>654</v>
      </c>
    </row>
    <row r="227" spans="2:3" x14ac:dyDescent="0.2">
      <c r="B227" s="151"/>
      <c r="C227" s="1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fitToHeight="3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2"/>
  <sheetViews>
    <sheetView workbookViewId="0">
      <selection activeCell="B4" sqref="B4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39.4257812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1" t="str">
        <f>ESF!A1</f>
        <v>INSTITUTO MUNICIPAL DE LAS MUJERES</v>
      </c>
      <c r="B1" s="161"/>
      <c r="C1" s="161"/>
      <c r="D1" s="49" t="s">
        <v>179</v>
      </c>
      <c r="E1" s="50">
        <f>'Notas a los Edos Financieros'!D1</f>
        <v>2021</v>
      </c>
    </row>
    <row r="2" spans="1:5" ht="18.95" customHeight="1" x14ac:dyDescent="0.2">
      <c r="A2" s="161" t="s">
        <v>454</v>
      </c>
      <c r="B2" s="161"/>
      <c r="C2" s="161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1" t="str">
        <f>ESF!A3</f>
        <v>Correspondiente del 01 de Enero al 31 de Marzo de 2021</v>
      </c>
      <c r="B3" s="161"/>
      <c r="C3" s="161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f>+[1]Balanza!$G$357</f>
        <v>1242756.1200000001</v>
      </c>
    </row>
    <row r="9" spans="1:5" x14ac:dyDescent="0.2">
      <c r="A9" s="55">
        <v>3120</v>
      </c>
      <c r="B9" s="51" t="s">
        <v>455</v>
      </c>
      <c r="C9" s="56">
        <f>+[1]Balanza!$G$358</f>
        <v>24746066.140000001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f>+[2]ACT!$B$68</f>
        <v>5560147.2300000004</v>
      </c>
    </row>
    <row r="15" spans="1:5" x14ac:dyDescent="0.2">
      <c r="A15" s="55">
        <v>3220</v>
      </c>
      <c r="B15" s="51" t="s">
        <v>459</v>
      </c>
      <c r="C15" s="56">
        <f>+[1]Balanza!$G$360</f>
        <v>-1692613.6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4" x14ac:dyDescent="0.2">
      <c r="A17" s="55">
        <v>3231</v>
      </c>
      <c r="B17" s="51" t="s">
        <v>461</v>
      </c>
      <c r="C17" s="56">
        <v>0</v>
      </c>
    </row>
    <row r="18" spans="1:4" x14ac:dyDescent="0.2">
      <c r="A18" s="55">
        <v>3232</v>
      </c>
      <c r="B18" s="51" t="s">
        <v>462</v>
      </c>
      <c r="C18" s="56">
        <v>0</v>
      </c>
    </row>
    <row r="19" spans="1:4" x14ac:dyDescent="0.2">
      <c r="A19" s="55">
        <v>3233</v>
      </c>
      <c r="B19" s="51" t="s">
        <v>463</v>
      </c>
      <c r="C19" s="56">
        <v>0</v>
      </c>
    </row>
    <row r="20" spans="1:4" x14ac:dyDescent="0.2">
      <c r="A20" s="55">
        <v>3239</v>
      </c>
      <c r="B20" s="51" t="s">
        <v>464</v>
      </c>
      <c r="C20" s="56">
        <v>0</v>
      </c>
    </row>
    <row r="21" spans="1:4" x14ac:dyDescent="0.2">
      <c r="A21" s="55">
        <v>3240</v>
      </c>
      <c r="B21" s="51" t="s">
        <v>465</v>
      </c>
      <c r="C21" s="56">
        <v>0</v>
      </c>
    </row>
    <row r="22" spans="1:4" x14ac:dyDescent="0.2">
      <c r="A22" s="55">
        <v>3241</v>
      </c>
      <c r="B22" s="51" t="s">
        <v>466</v>
      </c>
      <c r="C22" s="56">
        <v>0</v>
      </c>
    </row>
    <row r="23" spans="1:4" x14ac:dyDescent="0.2">
      <c r="A23" s="55">
        <v>3242</v>
      </c>
      <c r="B23" s="51" t="s">
        <v>467</v>
      </c>
      <c r="C23" s="56">
        <v>0</v>
      </c>
    </row>
    <row r="24" spans="1:4" x14ac:dyDescent="0.2">
      <c r="A24" s="55">
        <v>3243</v>
      </c>
      <c r="B24" s="51" t="s">
        <v>468</v>
      </c>
      <c r="C24" s="56">
        <v>0</v>
      </c>
    </row>
    <row r="25" spans="1:4" x14ac:dyDescent="0.2">
      <c r="A25" s="55">
        <v>3250</v>
      </c>
      <c r="B25" s="51" t="s">
        <v>469</v>
      </c>
      <c r="C25" s="56">
        <f>+C27+C26</f>
        <v>-461566.86</v>
      </c>
    </row>
    <row r="26" spans="1:4" x14ac:dyDescent="0.2">
      <c r="A26" s="55">
        <v>3251</v>
      </c>
      <c r="B26" s="51" t="s">
        <v>470</v>
      </c>
      <c r="C26" s="56">
        <v>0</v>
      </c>
    </row>
    <row r="27" spans="1:4" x14ac:dyDescent="0.2">
      <c r="A27" s="55">
        <v>3252</v>
      </c>
      <c r="B27" s="51" t="s">
        <v>471</v>
      </c>
      <c r="C27" s="56">
        <f>+[1]Balanza!$G$362</f>
        <v>-461566.86</v>
      </c>
    </row>
    <row r="29" spans="1:4" x14ac:dyDescent="0.2">
      <c r="B29" s="42" t="s">
        <v>649</v>
      </c>
    </row>
    <row r="31" spans="1:4" x14ac:dyDescent="0.2">
      <c r="B31" s="153" t="s">
        <v>655</v>
      </c>
      <c r="C31" s="151" t="s">
        <v>653</v>
      </c>
      <c r="D31" s="42"/>
    </row>
    <row r="32" spans="1:4" ht="22.5" x14ac:dyDescent="0.2">
      <c r="B32" s="153" t="s">
        <v>656</v>
      </c>
      <c r="C32" s="152" t="s">
        <v>654</v>
      </c>
      <c r="D32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topLeftCell="A88" zoomScale="80" zoomScaleNormal="80" workbookViewId="0">
      <selection activeCell="C114" sqref="C114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1" t="str">
        <f>ESF!A1</f>
        <v>INSTITUTO MUNICIPAL DE LAS MUJERES</v>
      </c>
      <c r="B1" s="161"/>
      <c r="C1" s="161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61" t="s">
        <v>472</v>
      </c>
      <c r="B2" s="161"/>
      <c r="C2" s="161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1" t="str">
        <f>ESF!A3</f>
        <v>Correspondiente del 01 de Enero al 31 de Marzo de 2021</v>
      </c>
      <c r="B3" s="161"/>
      <c r="C3" s="161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10000</v>
      </c>
      <c r="D8" s="56">
        <v>10000</v>
      </c>
    </row>
    <row r="9" spans="1:5" x14ac:dyDescent="0.2">
      <c r="A9" s="55">
        <v>1112</v>
      </c>
      <c r="B9" s="51" t="s">
        <v>474</v>
      </c>
      <c r="C9" s="56">
        <v>7829905.9400000004</v>
      </c>
      <c r="D9" s="56">
        <v>2881235.87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7839905.9400000004</v>
      </c>
      <c r="D15" s="124">
        <f>SUM(D8:D14)</f>
        <v>2891235.87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v>0</v>
      </c>
      <c r="D20" s="124"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v>0</v>
      </c>
      <c r="D28" s="124"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v>0</v>
      </c>
      <c r="D37" s="124"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0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5560147.2300000004</v>
      </c>
      <c r="D47" s="124">
        <v>-201630.49000000209</v>
      </c>
    </row>
    <row r="48" spans="1:4" x14ac:dyDescent="0.2">
      <c r="A48" s="55"/>
      <c r="B48" s="140" t="s">
        <v>617</v>
      </c>
      <c r="C48" s="124">
        <f>+C61+C93+C96</f>
        <v>78019.19</v>
      </c>
      <c r="D48" s="124">
        <f>+D61+D93+D96</f>
        <v>937495.27000000014</v>
      </c>
    </row>
    <row r="49" spans="1:4" x14ac:dyDescent="0.2">
      <c r="A49" s="62">
        <v>5400</v>
      </c>
      <c r="B49" s="63" t="s">
        <v>412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+C62+C71+C74</f>
        <v>220352.55</v>
      </c>
      <c r="D61" s="124">
        <f>+D62+D71+D74</f>
        <v>937495.27000000014</v>
      </c>
    </row>
    <row r="62" spans="1:4" x14ac:dyDescent="0.2">
      <c r="A62" s="55">
        <v>5510</v>
      </c>
      <c r="B62" s="51" t="s">
        <v>427</v>
      </c>
      <c r="C62" s="56">
        <f>+SUM(C63:C70)</f>
        <v>220352.55</v>
      </c>
      <c r="D62" s="56">
        <f>+SUM(D63:D70)</f>
        <v>937495.27000000014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f>+ACT!C189</f>
        <v>166658.70000000001</v>
      </c>
      <c r="D65" s="56">
        <v>666635.04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f>+ACT!C191</f>
        <v>52229.49</v>
      </c>
      <c r="D67" s="56">
        <v>265002.82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f>+ACT!C193</f>
        <v>1464.36</v>
      </c>
      <c r="D69" s="56">
        <v>5857.41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+SUM(C97:C101)</f>
        <v>-142333.35999999999</v>
      </c>
      <c r="D96" s="124">
        <f>+SUM(D97:D101)</f>
        <v>0</v>
      </c>
    </row>
    <row r="97" spans="1:4" x14ac:dyDescent="0.2">
      <c r="A97" s="55">
        <v>2111</v>
      </c>
      <c r="B97" s="51" t="s">
        <v>627</v>
      </c>
      <c r="C97" s="56">
        <v>-142333.35999999999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+C103</f>
        <v>0</v>
      </c>
      <c r="D102" s="124">
        <f>+D103</f>
        <v>0</v>
      </c>
    </row>
    <row r="103" spans="1:4" x14ac:dyDescent="0.2">
      <c r="A103" s="62">
        <v>1120</v>
      </c>
      <c r="B103" s="141" t="s">
        <v>620</v>
      </c>
      <c r="C103" s="124">
        <f>+SUM(C104:C112)</f>
        <v>0</v>
      </c>
      <c r="D103" s="124">
        <f>+SUM(D104:D112)</f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5638166.4200000009</v>
      </c>
      <c r="D113" s="124">
        <f>D47+D48-D102</f>
        <v>735864.77999999805</v>
      </c>
    </row>
    <row r="114" spans="1:4" x14ac:dyDescent="0.2">
      <c r="C114" s="56"/>
    </row>
    <row r="115" spans="1:4" x14ac:dyDescent="0.2">
      <c r="B115" s="42" t="s">
        <v>649</v>
      </c>
    </row>
    <row r="118" spans="1:4" x14ac:dyDescent="0.2">
      <c r="B118" s="153" t="s">
        <v>655</v>
      </c>
      <c r="C118" s="151" t="s">
        <v>653</v>
      </c>
      <c r="D118" s="42"/>
    </row>
    <row r="119" spans="1:4" ht="45" x14ac:dyDescent="0.2">
      <c r="B119" s="153" t="s">
        <v>656</v>
      </c>
      <c r="C119" s="152" t="s">
        <v>654</v>
      </c>
      <c r="D119" s="42"/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50" orientation="portrait" r:id="rId1"/>
  <ignoredErrors>
    <ignoredError sqref="C15:D15 C62:D62 D9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2021-04-16T19:06:26Z</cp:lastPrinted>
  <dcterms:created xsi:type="dcterms:W3CDTF">2012-12-11T20:36:24Z</dcterms:created>
  <dcterms:modified xsi:type="dcterms:W3CDTF">2021-04-26T16:01:25Z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