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-2do Trim 2020\Presupuestal\excel\"/>
    </mc:Choice>
  </mc:AlternateContent>
  <bookViews>
    <workbookView xWindow="120" yWindow="45" windowWidth="15600" windowHeight="8250" tabRatio="885" firstSheet="1" activeTab="1"/>
  </bookViews>
  <sheets>
    <sheet name="COG" sheetId="6" state="hidden" r:id="rId1"/>
    <sheet name="CTG" sheetId="8" r:id="rId2"/>
    <sheet name="CA" sheetId="4" state="hidden" r:id="rId3"/>
    <sheet name="CFG" sheetId="5" state="hidden" r:id="rId4"/>
  </sheets>
  <externalReferences>
    <externalReference r:id="rId5"/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22" i="6" l="1"/>
  <c r="C21" i="6"/>
  <c r="C20" i="6"/>
  <c r="C19" i="6"/>
  <c r="C18" i="6"/>
  <c r="C17" i="6"/>
  <c r="C16" i="6"/>
  <c r="C15" i="6"/>
  <c r="C14" i="6"/>
  <c r="G6" i="6" l="1"/>
  <c r="G9" i="6"/>
  <c r="F51" i="6"/>
  <c r="F50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2" i="6"/>
  <c r="F31" i="6"/>
  <c r="F30" i="6"/>
  <c r="F29" i="6"/>
  <c r="F28" i="6"/>
  <c r="F27" i="6"/>
  <c r="F26" i="6"/>
  <c r="F25" i="6"/>
  <c r="F24" i="6"/>
  <c r="F22" i="6"/>
  <c r="F21" i="6"/>
  <c r="F20" i="6"/>
  <c r="F18" i="6"/>
  <c r="F17" i="6"/>
  <c r="F16" i="6"/>
  <c r="F15" i="6"/>
  <c r="F14" i="6"/>
  <c r="F12" i="6"/>
  <c r="F11" i="6"/>
  <c r="F7" i="6"/>
  <c r="F6" i="6"/>
  <c r="G52" i="6"/>
  <c r="F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7" i="6"/>
  <c r="E44" i="6"/>
  <c r="E37" i="6"/>
  <c r="E32" i="6"/>
  <c r="E31" i="6"/>
  <c r="E30" i="6"/>
  <c r="E29" i="6"/>
  <c r="E28" i="6"/>
  <c r="E27" i="6"/>
  <c r="E26" i="6"/>
  <c r="E25" i="6"/>
  <c r="E24" i="6"/>
  <c r="D21" i="6"/>
  <c r="D16" i="6"/>
  <c r="E15" i="6"/>
  <c r="D15" i="6" s="1"/>
  <c r="E18" i="6"/>
  <c r="E19" i="6"/>
  <c r="E20" i="6"/>
  <c r="E22" i="6"/>
  <c r="E52" i="6"/>
  <c r="E17" i="6"/>
  <c r="E14" i="6"/>
  <c r="D14" i="6" s="1"/>
  <c r="E10" i="6"/>
  <c r="E9" i="6"/>
  <c r="E8" i="6"/>
  <c r="E7" i="6"/>
  <c r="E6" i="6"/>
  <c r="D18" i="6" l="1"/>
  <c r="D20" i="6"/>
  <c r="D22" i="6"/>
  <c r="C13" i="6"/>
  <c r="D17" i="6"/>
  <c r="D19" i="6"/>
  <c r="F10" i="6"/>
  <c r="F9" i="6"/>
  <c r="F8" i="6"/>
  <c r="F19" i="6"/>
  <c r="D13" i="6" l="1"/>
  <c r="G8" i="6"/>
  <c r="C44" i="6" l="1"/>
  <c r="C37" i="6"/>
  <c r="C32" i="6"/>
  <c r="C31" i="6"/>
  <c r="C30" i="6"/>
  <c r="C29" i="6"/>
  <c r="C28" i="6"/>
  <c r="C27" i="6"/>
  <c r="C26" i="6"/>
  <c r="C25" i="6"/>
  <c r="C24" i="6"/>
  <c r="H44" i="6" l="1"/>
  <c r="C52" i="6" l="1"/>
  <c r="C10" i="6"/>
  <c r="C9" i="6"/>
  <c r="C8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H15" i="6"/>
  <c r="H8" i="6"/>
  <c r="D7" i="6"/>
  <c r="H6" i="6"/>
  <c r="C43" i="6"/>
  <c r="C33" i="6"/>
  <c r="H8" i="8" l="1"/>
  <c r="F23" i="6"/>
  <c r="H20" i="6"/>
  <c r="H52" i="6"/>
  <c r="C5" i="6"/>
  <c r="E5" i="6"/>
  <c r="H17" i="6"/>
  <c r="D24" i="6"/>
  <c r="D28" i="6"/>
  <c r="G5" i="6"/>
  <c r="H7" i="6"/>
  <c r="D8" i="6"/>
  <c r="D6" i="6"/>
  <c r="D10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32" i="6"/>
  <c r="D9" i="6"/>
  <c r="D25" i="6"/>
  <c r="D33" i="6"/>
  <c r="E23" i="6"/>
  <c r="H43" i="6"/>
  <c r="F13" i="6"/>
  <c r="H37" i="6"/>
  <c r="D26" i="6"/>
  <c r="H10" i="6"/>
  <c r="C2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<sst xmlns="http://schemas.openxmlformats.org/spreadsheetml/2006/main" count="220" uniqueCount="147">
  <si>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</si>
  <si>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</si>
  <si>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</si>
  <si>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</si>
  <si>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</si>
  <si>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</si>
  <si>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</si>
  <si>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</si>
  <si>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</si>
  <si>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</si>
  <si>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</si>
  <si>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</si>
  <si>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</si>
  <si>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</si>
  <si>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</si>
  <si>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</si>
  <si>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</si>
  <si>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</si>
  <si>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</si>
  <si>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</si>
  <si>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</si>
  <si>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</si>
  <si>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</si>
  <si>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</si>
  <si>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</si>
  <si>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</si>
  <si>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</si>
  <si>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</si>
  <si>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</si>
  <si>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</si>
  <si>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</si>
  <si>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</si>
  <si>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</si>
  <si>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</si>
  <si>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</si>
  <si>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</si>
  <si>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</si>
  <si>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</si>
  <si>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</si>
  <si>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</si>
  <si>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</si>
  <si>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</si>
  <si>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</si>
  <si>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</si>
  <si>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</si>
  <si>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</si>
  <si>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</si>
  <si>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</si>
  <si>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</si>
  <si>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</si>
  <si>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</si>
  <si>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</si>
  <si>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</si>
  <si>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</si>
  <si>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</si>
  <si>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</si>
  <si>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</si>
  <si>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</si>
  <si>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</si>
  <si>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</si>
  <si>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</si>
  <si>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</si>
  <si>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</si>
  <si>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</si>
  <si>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</si>
  <si>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</si>
  <si>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</si>
  <si>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</si>
  <si>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</si>
  <si>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</si>
  <si>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</si>
  <si>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</si>
  <si>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</si>
  <si>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</si>
  <si>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</si>
  <si>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</si>
  <si>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</si>
  <si>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</si>
  <si>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</si>
  <si>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</si>
  <si>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</si>
  <si>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</si>
  <si>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</si>
  <si>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</si>
  <si>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</si>
  <si>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</si>
  <si>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</si>
  <si>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</si>
  <si>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</si>
  <si>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</si>
  <si>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</si>
  <si>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</si>
  <si>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</si>
  <si>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</si>
  <si>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</si>
  <si>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</si>
  <si>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</si>
  <si>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</si>
  <si>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</si>
  <si>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</si>
  <si>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</si>
  <si>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</si>
  <si>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</si>
  <si>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</si>
  <si>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</si>
  <si>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</si>
  <si>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</si>
  <si>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</si>
  <si>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</si>
  <si>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</si>
  <si>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</si>
  <si>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</si>
  <si>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</si>
  <si>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</si>
  <si>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</si>
  <si>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</si>
  <si>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</si>
  <si>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</si>
  <si>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</si>
  <si>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</si>
  <si>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</si>
  <si>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</si>
  <si>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</si>
  <si>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</si>
  <si>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</si>
  <si>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</si>
  <si>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</si>
  <si>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</si>
  <si>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</si>
  <si>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</si>
  <si>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</si>
  <si>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</si>
  <si>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</si>
  <si>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</si>
  <si>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</si>
  <si>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</si>
  <si>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</si>
  <si>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</si>
  <si>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</si>
  <si>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</si>
  <si>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</si>
  <si>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2020</t>
  </si>
  <si>
    <t>INSTITUTO MUNICIPAL DE LAS MUJERES
Estado Analítico del Ejercicio del Presupuesto de Egresos
Clasificación Económica (por Tipo de Gasto)
DEL 01 DE ENERO AL 30 DE JUNIO DE 2020</t>
  </si>
  <si>
    <t>INSTITUTO MUNICIPAL DE LAS MUJERES
Estado Analítico del Ejercicio del Presupuesto de Egresos
Clasificación Administrativa
DEL 01 DE ENERO AL 30 DE JUNIO DE 2020</t>
  </si>
  <si>
    <t>Gobierno (Federal/Estatal/Municipal) de GUANAJUATO
Estado Analítico del Ejercicio del Presupuesto de Egresos
Clasificación Administrativa
DEL 01 DE ENERO AL 30 DE JUNIO DE 2020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</si>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</sst>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D19">
            <v>3768563.3650920014</v>
          </cell>
        </row>
        <row r="21">
          <cell r="D21">
            <v>4253999.6499999994</v>
          </cell>
        </row>
        <row r="22">
          <cell r="D22">
            <v>0</v>
          </cell>
        </row>
        <row r="23">
          <cell r="D23">
            <v>115797.75173272348</v>
          </cell>
        </row>
        <row r="24">
          <cell r="D24">
            <v>527523.09122685168</v>
          </cell>
        </row>
        <row r="25">
          <cell r="D25">
            <v>393600</v>
          </cell>
        </row>
        <row r="26">
          <cell r="D26">
            <v>484800</v>
          </cell>
        </row>
        <row r="27">
          <cell r="D27">
            <v>116085.29863530604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35129.599999999999</v>
          </cell>
        </row>
        <row r="31">
          <cell r="D31">
            <v>51465.667436766016</v>
          </cell>
        </row>
        <row r="32">
          <cell r="D32">
            <v>376855.53650920012</v>
          </cell>
        </row>
        <row r="33">
          <cell r="D33">
            <v>376855.53650920012</v>
          </cell>
        </row>
        <row r="53">
          <cell r="D53">
            <v>63000</v>
          </cell>
        </row>
        <row r="54">
          <cell r="D54">
            <v>0</v>
          </cell>
        </row>
        <row r="55">
          <cell r="D55">
            <v>1000</v>
          </cell>
        </row>
        <row r="56">
          <cell r="D56">
            <v>16700</v>
          </cell>
        </row>
        <row r="57">
          <cell r="D57">
            <v>8400</v>
          </cell>
        </row>
        <row r="58">
          <cell r="D58">
            <v>0</v>
          </cell>
        </row>
        <row r="59">
          <cell r="D59">
            <v>700</v>
          </cell>
        </row>
        <row r="60">
          <cell r="D60">
            <v>0</v>
          </cell>
        </row>
        <row r="61">
          <cell r="D61">
            <v>11500</v>
          </cell>
        </row>
        <row r="62">
          <cell r="D62">
            <v>0</v>
          </cell>
        </row>
        <row r="63">
          <cell r="D63">
            <v>12000</v>
          </cell>
        </row>
        <row r="64">
          <cell r="D64">
            <v>0</v>
          </cell>
        </row>
        <row r="65">
          <cell r="D65">
            <v>105792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6000</v>
          </cell>
        </row>
        <row r="69">
          <cell r="D69">
            <v>0</v>
          </cell>
        </row>
        <row r="70">
          <cell r="D70">
            <v>300</v>
          </cell>
        </row>
        <row r="71">
          <cell r="D71">
            <v>0</v>
          </cell>
        </row>
        <row r="72">
          <cell r="D72">
            <v>200</v>
          </cell>
        </row>
        <row r="73">
          <cell r="D73">
            <v>313740</v>
          </cell>
        </row>
        <row r="74">
          <cell r="D74">
            <v>0</v>
          </cell>
        </row>
        <row r="75">
          <cell r="D75">
            <v>2400</v>
          </cell>
        </row>
        <row r="76">
          <cell r="D76">
            <v>25000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6000</v>
          </cell>
        </row>
        <row r="80">
          <cell r="D80">
            <v>1000</v>
          </cell>
        </row>
        <row r="81">
          <cell r="D81">
            <v>1000</v>
          </cell>
        </row>
        <row r="82">
          <cell r="D82">
            <v>0</v>
          </cell>
        </row>
        <row r="83">
          <cell r="D83">
            <v>12000</v>
          </cell>
        </row>
        <row r="84">
          <cell r="D84">
            <v>12000</v>
          </cell>
        </row>
        <row r="85">
          <cell r="D85">
            <v>3694</v>
          </cell>
        </row>
        <row r="86">
          <cell r="D86">
            <v>2000</v>
          </cell>
        </row>
        <row r="87">
          <cell r="D87">
            <v>0</v>
          </cell>
        </row>
        <row r="88">
          <cell r="D88">
            <v>53800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3600</v>
          </cell>
        </row>
        <row r="95">
          <cell r="D95">
            <v>0</v>
          </cell>
        </row>
        <row r="96">
          <cell r="D96">
            <v>2000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23000</v>
          </cell>
        </row>
        <row r="102">
          <cell r="D102">
            <v>12000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15000</v>
          </cell>
        </row>
        <row r="106">
          <cell r="D106">
            <v>4000</v>
          </cell>
        </row>
        <row r="107">
          <cell r="D107">
            <v>103465.0279362319</v>
          </cell>
        </row>
        <row r="108">
          <cell r="D108">
            <v>41700</v>
          </cell>
        </row>
        <row r="109">
          <cell r="D109">
            <v>16500</v>
          </cell>
        </row>
        <row r="116">
          <cell r="D116">
            <v>0</v>
          </cell>
        </row>
      </sheetData>
      <sheetData sheetId="2" refreshError="1"/>
      <sheetData sheetId="3">
        <row r="6">
          <cell r="H6">
            <v>852383.36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K7">
            <v>28328.32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E19">
            <v>3768563.3650920014</v>
          </cell>
        </row>
        <row r="21">
          <cell r="E21">
            <v>4253999.6499999994</v>
          </cell>
        </row>
        <row r="22">
          <cell r="E22">
            <v>0</v>
          </cell>
        </row>
        <row r="23">
          <cell r="E23">
            <v>115797.75173272348</v>
          </cell>
        </row>
        <row r="24">
          <cell r="E24">
            <v>527523.09122685168</v>
          </cell>
        </row>
        <row r="25">
          <cell r="E25">
            <v>393600</v>
          </cell>
        </row>
        <row r="26">
          <cell r="E26">
            <v>484800</v>
          </cell>
        </row>
        <row r="27">
          <cell r="E27">
            <v>116085.29863530604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35129.599999999999</v>
          </cell>
        </row>
        <row r="31">
          <cell r="E31">
            <v>51465.667436766016</v>
          </cell>
        </row>
        <row r="32">
          <cell r="E32">
            <v>376855.53650920012</v>
          </cell>
        </row>
        <row r="33">
          <cell r="E33">
            <v>376855.53650920012</v>
          </cell>
        </row>
        <row r="34">
          <cell r="E34">
            <v>23168.04</v>
          </cell>
        </row>
        <row r="35">
          <cell r="E35">
            <v>15000</v>
          </cell>
        </row>
        <row r="36">
          <cell r="E36">
            <v>500</v>
          </cell>
        </row>
        <row r="37">
          <cell r="E37">
            <v>18000</v>
          </cell>
        </row>
        <row r="38">
          <cell r="E38">
            <v>0</v>
          </cell>
        </row>
        <row r="39">
          <cell r="E39">
            <v>1000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1600</v>
          </cell>
        </row>
        <row r="43">
          <cell r="E43">
            <v>9000</v>
          </cell>
        </row>
        <row r="44">
          <cell r="E44">
            <v>1000</v>
          </cell>
        </row>
        <row r="45">
          <cell r="E45">
            <v>5500</v>
          </cell>
        </row>
        <row r="46">
          <cell r="E46">
            <v>0</v>
          </cell>
        </row>
        <row r="47">
          <cell r="E47">
            <v>65000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12000</v>
          </cell>
        </row>
        <row r="51">
          <cell r="E51">
            <v>6000</v>
          </cell>
        </row>
        <row r="52">
          <cell r="E52">
            <v>1500</v>
          </cell>
        </row>
        <row r="53">
          <cell r="E53">
            <v>5500</v>
          </cell>
        </row>
        <row r="54">
          <cell r="E54">
            <v>5000</v>
          </cell>
        </row>
        <row r="55">
          <cell r="E55">
            <v>63000</v>
          </cell>
        </row>
        <row r="56">
          <cell r="E56">
            <v>0</v>
          </cell>
        </row>
        <row r="57">
          <cell r="E57">
            <v>1000</v>
          </cell>
        </row>
        <row r="58">
          <cell r="E58">
            <v>16000</v>
          </cell>
        </row>
        <row r="59">
          <cell r="E59">
            <v>13400</v>
          </cell>
        </row>
        <row r="60">
          <cell r="E60">
            <v>0</v>
          </cell>
        </row>
        <row r="61">
          <cell r="E61">
            <v>700</v>
          </cell>
        </row>
        <row r="62">
          <cell r="E62">
            <v>0</v>
          </cell>
        </row>
        <row r="63">
          <cell r="E63">
            <v>11500</v>
          </cell>
        </row>
        <row r="64">
          <cell r="E64">
            <v>0</v>
          </cell>
        </row>
        <row r="65">
          <cell r="E65">
            <v>12000</v>
          </cell>
        </row>
        <row r="66">
          <cell r="E66">
            <v>0</v>
          </cell>
        </row>
        <row r="67">
          <cell r="E67">
            <v>105792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6000</v>
          </cell>
        </row>
        <row r="71">
          <cell r="E71">
            <v>0</v>
          </cell>
        </row>
        <row r="72">
          <cell r="E72">
            <v>300</v>
          </cell>
        </row>
        <row r="73">
          <cell r="E73">
            <v>0</v>
          </cell>
        </row>
        <row r="74">
          <cell r="E74">
            <v>400</v>
          </cell>
        </row>
        <row r="75">
          <cell r="E75">
            <v>313740</v>
          </cell>
        </row>
        <row r="76">
          <cell r="E76">
            <v>0</v>
          </cell>
        </row>
        <row r="77">
          <cell r="E77">
            <v>2400</v>
          </cell>
        </row>
        <row r="78">
          <cell r="E78">
            <v>25000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6500</v>
          </cell>
        </row>
        <row r="82">
          <cell r="E82">
            <v>1000</v>
          </cell>
        </row>
        <row r="83">
          <cell r="E83">
            <v>1000</v>
          </cell>
        </row>
        <row r="84">
          <cell r="E84">
            <v>9280</v>
          </cell>
        </row>
        <row r="85">
          <cell r="E85">
            <v>12000</v>
          </cell>
        </row>
        <row r="86">
          <cell r="E86">
            <v>10000</v>
          </cell>
        </row>
        <row r="87">
          <cell r="E87">
            <v>3694</v>
          </cell>
        </row>
        <row r="88">
          <cell r="E88">
            <v>1000</v>
          </cell>
        </row>
        <row r="89">
          <cell r="E89">
            <v>0</v>
          </cell>
        </row>
        <row r="90">
          <cell r="E90">
            <v>38600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3600</v>
          </cell>
        </row>
        <row r="97">
          <cell r="E97">
            <v>0</v>
          </cell>
        </row>
        <row r="98">
          <cell r="E98">
            <v>2000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17300</v>
          </cell>
        </row>
        <row r="104">
          <cell r="E104">
            <v>12000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15000</v>
          </cell>
        </row>
        <row r="108">
          <cell r="E108">
            <v>4000</v>
          </cell>
        </row>
        <row r="109">
          <cell r="E109">
            <v>103465.0279362319</v>
          </cell>
        </row>
        <row r="110">
          <cell r="E110">
            <v>93920</v>
          </cell>
        </row>
        <row r="111">
          <cell r="E111">
            <v>16500</v>
          </cell>
        </row>
        <row r="116">
          <cell r="E116">
            <v>0</v>
          </cell>
          <cell r="R116">
            <v>0</v>
          </cell>
        </row>
      </sheetData>
      <sheetData sheetId="2" refreshError="1"/>
      <sheetData sheetId="3">
        <row r="6">
          <cell r="G6">
            <v>1816884.91</v>
          </cell>
          <cell r="H6">
            <v>1652239.53</v>
          </cell>
        </row>
        <row r="7">
          <cell r="G7">
            <v>1516868.42</v>
          </cell>
          <cell r="H7">
            <v>1474639.71</v>
          </cell>
        </row>
        <row r="8">
          <cell r="G8">
            <v>0</v>
          </cell>
          <cell r="H8">
            <v>0</v>
          </cell>
        </row>
        <row r="9">
          <cell r="G9">
            <v>404609.64</v>
          </cell>
          <cell r="H9">
            <v>232162.61000000002</v>
          </cell>
        </row>
        <row r="10">
          <cell r="G10">
            <v>503312.86</v>
          </cell>
          <cell r="H10">
            <v>503312.86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4">
          <cell r="D14">
            <v>53168.04</v>
          </cell>
          <cell r="G14">
            <v>11331.740000000002</v>
          </cell>
          <cell r="H14">
            <v>11331.740000000002</v>
          </cell>
        </row>
        <row r="15">
          <cell r="D15">
            <v>1200</v>
          </cell>
          <cell r="G15">
            <v>70</v>
          </cell>
          <cell r="H15">
            <v>70</v>
          </cell>
        </row>
        <row r="16">
          <cell r="D16">
            <v>0</v>
          </cell>
          <cell r="G16">
            <v>0</v>
          </cell>
          <cell r="H16">
            <v>0</v>
          </cell>
        </row>
        <row r="17">
          <cell r="D17">
            <v>11000</v>
          </cell>
          <cell r="G17">
            <v>0</v>
          </cell>
          <cell r="H17">
            <v>0</v>
          </cell>
        </row>
        <row r="18">
          <cell r="D18">
            <v>0</v>
          </cell>
          <cell r="G18">
            <v>2536.09</v>
          </cell>
          <cell r="H18">
            <v>2536.09</v>
          </cell>
        </row>
        <row r="19">
          <cell r="D19">
            <v>75000</v>
          </cell>
          <cell r="G19">
            <v>20937.29</v>
          </cell>
          <cell r="H19">
            <v>21500</v>
          </cell>
        </row>
        <row r="20">
          <cell r="D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G21">
            <v>0</v>
          </cell>
          <cell r="H21">
            <v>0</v>
          </cell>
        </row>
        <row r="22">
          <cell r="D22">
            <v>32000</v>
          </cell>
          <cell r="G22">
            <v>0</v>
          </cell>
          <cell r="H22">
            <v>0</v>
          </cell>
        </row>
        <row r="24">
          <cell r="G24">
            <v>39713.039999999994</v>
          </cell>
          <cell r="H24">
            <v>39264.039999999994</v>
          </cell>
        </row>
        <row r="25">
          <cell r="G25">
            <v>1740</v>
          </cell>
          <cell r="H25">
            <v>1740</v>
          </cell>
        </row>
        <row r="26">
          <cell r="G26">
            <v>202190.82</v>
          </cell>
          <cell r="H26">
            <v>202190.82</v>
          </cell>
        </row>
        <row r="27">
          <cell r="G27">
            <v>22480.59</v>
          </cell>
          <cell r="H27">
            <v>21374.05</v>
          </cell>
        </row>
        <row r="28">
          <cell r="G28">
            <v>6840.54</v>
          </cell>
          <cell r="H28">
            <v>6840.54</v>
          </cell>
        </row>
        <row r="29">
          <cell r="G29">
            <v>8235.2999999999993</v>
          </cell>
          <cell r="H29">
            <v>8235.2999999999993</v>
          </cell>
        </row>
        <row r="30">
          <cell r="G30">
            <v>496</v>
          </cell>
          <cell r="H30">
            <v>496</v>
          </cell>
        </row>
        <row r="31">
          <cell r="G31">
            <v>10434.74</v>
          </cell>
          <cell r="H31">
            <v>10434.74</v>
          </cell>
        </row>
        <row r="32">
          <cell r="G32">
            <v>48071.360000000001</v>
          </cell>
          <cell r="H32">
            <v>41333.53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21521.08</v>
          </cell>
          <cell r="H37">
            <v>21521.08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0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3" t="s">
        <v>141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10500675.497142049</v>
      </c>
      <c r="D5" s="57">
        <f>+E5-C5</f>
        <v>0</v>
      </c>
      <c r="E5" s="56">
        <f>+SUM(E6:E12)</f>
        <v>10500675.497142049</v>
      </c>
      <c r="F5" s="56">
        <f>+SUM(F6:F12)</f>
        <v>4241675.83</v>
      </c>
      <c r="G5" s="56">
        <f>+SUM(G6:G12)</f>
        <v>3862354.71</v>
      </c>
      <c r="H5" s="56">
        <f>+E5-F5</f>
        <v>6258999.6671420485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 VS EJERCIDO'!D19</f>
        <v>3768563.3650920014</v>
      </c>
      <c r="D6" s="57">
        <f t="shared" ref="D6:D52" si="0">+E6-C6</f>
        <v>0</v>
      </c>
      <c r="E6" s="15">
        <f>+'[2]PRESUP VS EJERCIDO'!E19</f>
        <v>3768563.3650920014</v>
      </c>
      <c r="F6" s="15">
        <f>+[2]LDF!G6</f>
        <v>1816884.91</v>
      </c>
      <c r="G6" s="15">
        <f>+[2]LDF!H6</f>
        <v>1652239.53</v>
      </c>
      <c r="H6" s="15">
        <f>+E6-F6</f>
        <v>1951678.4550920015</v>
      </c>
    </row>
    <row r="7" spans="1:16" x14ac:dyDescent="0.2">
      <c r="A7" s="5"/>
      <c r="B7" s="11" t="s">
        <v>79</v>
      </c>
      <c r="C7" s="15">
        <f>+'[1]PRESUP VS EJERCIDO'!$D$21</f>
        <v>4253999.6499999994</v>
      </c>
      <c r="D7" s="57">
        <f t="shared" si="0"/>
        <v>0</v>
      </c>
      <c r="E7" s="15">
        <f>+'[2]PRESUP VS EJERCIDO'!E21</f>
        <v>4253999.6499999994</v>
      </c>
      <c r="F7" s="15">
        <f>+[2]LDF!G7</f>
        <v>1516868.42</v>
      </c>
      <c r="G7" s="15">
        <f>+[2]LDF!H7</f>
        <v>1474639.71</v>
      </c>
      <c r="H7" s="15">
        <f t="shared" ref="H7:H44" si="1">+E7-F7</f>
        <v>2737131.2299999995</v>
      </c>
    </row>
    <row r="8" spans="1:16" x14ac:dyDescent="0.2">
      <c r="A8" s="5"/>
      <c r="B8" s="11" t="s">
        <v>80</v>
      </c>
      <c r="C8" s="15">
        <f>+SUM('[1]PRESUP VS EJERCIDO'!D22:D24)</f>
        <v>643320.84295957512</v>
      </c>
      <c r="D8" s="57">
        <f t="shared" si="0"/>
        <v>0</v>
      </c>
      <c r="E8" s="15">
        <f>+SUM('[2]PRESUP VS EJERCIDO'!E22:E24)</f>
        <v>643320.84295957512</v>
      </c>
      <c r="F8" s="15">
        <f>+[2]LDF!G8</f>
        <v>0</v>
      </c>
      <c r="G8" s="15">
        <f>+[2]LDF!H8</f>
        <v>0</v>
      </c>
      <c r="H8" s="15">
        <f t="shared" si="1"/>
        <v>643320.84295957512</v>
      </c>
    </row>
    <row r="9" spans="1:16" x14ac:dyDescent="0.2">
      <c r="A9" s="5"/>
      <c r="B9" s="11" t="s">
        <v>35</v>
      </c>
      <c r="C9" s="15">
        <f>+SUM('[1]PRESUP VS EJERCIDO'!D25:D26)</f>
        <v>878400</v>
      </c>
      <c r="D9" s="57">
        <f t="shared" si="0"/>
        <v>0</v>
      </c>
      <c r="E9" s="15">
        <f>+SUM('[2]PRESUP VS EJERCIDO'!E25:E26)</f>
        <v>878400</v>
      </c>
      <c r="F9" s="15">
        <f>+[2]LDF!G9</f>
        <v>404609.64</v>
      </c>
      <c r="G9" s="15">
        <f>+[2]LDF!H9</f>
        <v>232162.61000000002</v>
      </c>
      <c r="H9" s="15">
        <f t="shared" si="1"/>
        <v>473790.36</v>
      </c>
    </row>
    <row r="10" spans="1:16" x14ac:dyDescent="0.2">
      <c r="A10" s="5"/>
      <c r="B10" s="11" t="s">
        <v>81</v>
      </c>
      <c r="C10" s="15">
        <f>+SUM('[1]PRESUP VS EJERCIDO'!D27:D33)</f>
        <v>956391.63909047225</v>
      </c>
      <c r="D10" s="57">
        <f t="shared" si="0"/>
        <v>0</v>
      </c>
      <c r="E10" s="15">
        <f>+SUM('[2]PRESUP VS EJERCIDO'!E27:E33)</f>
        <v>956391.63909047225</v>
      </c>
      <c r="F10" s="15">
        <f>+[2]LDF!G10</f>
        <v>503312.86</v>
      </c>
      <c r="G10" s="15">
        <f>+[2]LDF!H10</f>
        <v>503312.86</v>
      </c>
      <c r="H10" s="15">
        <f t="shared" si="1"/>
        <v>453078.77909047226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f>+[2]LDF!G11</f>
        <v>0</v>
      </c>
      <c r="G11" s="15">
        <f>+[2]LDF!H11</f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f>+[2]LDF!G12</f>
        <v>0</v>
      </c>
      <c r="G12" s="15">
        <f>+[2]LDF!H12</f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 t="shared" ref="C13:D13" si="2">+SUM(C14:C22)</f>
        <v>172368.04</v>
      </c>
      <c r="D13" s="51">
        <f t="shared" si="2"/>
        <v>-2600</v>
      </c>
      <c r="E13" s="51">
        <f>+SUM(E14:E22)</f>
        <v>169768.04</v>
      </c>
      <c r="F13" s="51">
        <f>+SUM(F14:F22)</f>
        <v>34875.120000000003</v>
      </c>
      <c r="G13" s="51">
        <f>+SUM(G14:G22)</f>
        <v>35437.83</v>
      </c>
      <c r="H13" s="15">
        <f t="shared" si="1"/>
        <v>134892.92000000001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+[2]LDF!D14</f>
        <v>53168.04</v>
      </c>
      <c r="D14" s="57">
        <f t="shared" si="0"/>
        <v>3500</v>
      </c>
      <c r="E14" s="15">
        <f>+SUM('[2]PRESUP VS EJERCIDO'!E34:E38)</f>
        <v>56668.04</v>
      </c>
      <c r="F14" s="15">
        <f>+[2]LDF!G14</f>
        <v>11331.740000000002</v>
      </c>
      <c r="G14" s="15">
        <f>+[2]LDF!H14</f>
        <v>11331.740000000002</v>
      </c>
      <c r="H14" s="15">
        <f t="shared" si="1"/>
        <v>45336.3</v>
      </c>
    </row>
    <row r="15" spans="1:16" x14ac:dyDescent="0.2">
      <c r="A15" s="5"/>
      <c r="B15" s="11" t="s">
        <v>84</v>
      </c>
      <c r="C15" s="15">
        <f>+[2]LDF!D15</f>
        <v>1200</v>
      </c>
      <c r="D15" s="57">
        <f t="shared" si="0"/>
        <v>-200</v>
      </c>
      <c r="E15" s="15">
        <f>+SUM('[2]PRESUP VS EJERCIDO'!$E$39)</f>
        <v>1000</v>
      </c>
      <c r="F15" s="15">
        <f>+[2]LDF!G15</f>
        <v>70</v>
      </c>
      <c r="G15" s="15">
        <f>+[2]LDF!H15</f>
        <v>70</v>
      </c>
      <c r="H15" s="15">
        <f t="shared" si="1"/>
        <v>930</v>
      </c>
    </row>
    <row r="16" spans="1:16" x14ac:dyDescent="0.2">
      <c r="A16" s="5"/>
      <c r="B16" s="11" t="s">
        <v>85</v>
      </c>
      <c r="C16" s="15">
        <f>+[2]LDF!D16</f>
        <v>0</v>
      </c>
      <c r="D16" s="57">
        <f t="shared" si="0"/>
        <v>0</v>
      </c>
      <c r="E16" s="15">
        <v>0</v>
      </c>
      <c r="F16" s="15">
        <f>+[2]LDF!G16</f>
        <v>0</v>
      </c>
      <c r="G16" s="15">
        <f>+[2]LDF!H16</f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+[2]LDF!D17</f>
        <v>11000</v>
      </c>
      <c r="D17" s="57">
        <f t="shared" si="0"/>
        <v>-400</v>
      </c>
      <c r="E17" s="15">
        <f>+SUM('[2]PRESUP VS EJERCIDO'!E40:E43)</f>
        <v>10600</v>
      </c>
      <c r="F17" s="15">
        <f>+[2]LDF!G17</f>
        <v>0</v>
      </c>
      <c r="G17" s="15">
        <f>+[2]LDF!H17</f>
        <v>0</v>
      </c>
      <c r="H17" s="15">
        <f t="shared" si="1"/>
        <v>10600</v>
      </c>
    </row>
    <row r="18" spans="1:10" x14ac:dyDescent="0.2">
      <c r="A18" s="5"/>
      <c r="B18" s="11" t="s">
        <v>87</v>
      </c>
      <c r="C18" s="15">
        <f>+[2]LDF!D18</f>
        <v>0</v>
      </c>
      <c r="D18" s="57">
        <f t="shared" si="0"/>
        <v>6500</v>
      </c>
      <c r="E18" s="15">
        <f>+SUM('[2]PRESUP VS EJERCIDO'!$E$44:$E$45)</f>
        <v>6500</v>
      </c>
      <c r="F18" s="15">
        <f>+[2]LDF!G18</f>
        <v>2536.09</v>
      </c>
      <c r="G18" s="15">
        <f>+[2]LDF!H18</f>
        <v>2536.09</v>
      </c>
      <c r="H18" s="15">
        <f t="shared" si="1"/>
        <v>3963.91</v>
      </c>
    </row>
    <row r="19" spans="1:10" x14ac:dyDescent="0.2">
      <c r="A19" s="5"/>
      <c r="B19" s="11" t="s">
        <v>88</v>
      </c>
      <c r="C19" s="15">
        <f>+[2]LDF!D19</f>
        <v>75000</v>
      </c>
      <c r="D19" s="57">
        <f t="shared" si="0"/>
        <v>-10000</v>
      </c>
      <c r="E19" s="15">
        <f>+SUM('[2]PRESUP VS EJERCIDO'!E46:E47)</f>
        <v>65000</v>
      </c>
      <c r="F19" s="15">
        <f>+[2]LDF!G19</f>
        <v>20937.29</v>
      </c>
      <c r="G19" s="15">
        <f>+[2]LDF!H19</f>
        <v>21500</v>
      </c>
      <c r="H19" s="15">
        <f t="shared" si="1"/>
        <v>44062.71</v>
      </c>
    </row>
    <row r="20" spans="1:10" x14ac:dyDescent="0.2">
      <c r="A20" s="5"/>
      <c r="B20" s="11" t="s">
        <v>89</v>
      </c>
      <c r="C20" s="15">
        <f>+[2]LDF!D20</f>
        <v>0</v>
      </c>
      <c r="D20" s="57">
        <f t="shared" si="0"/>
        <v>0</v>
      </c>
      <c r="E20" s="15">
        <f>+SUM('[2]PRESUP VS EJERCIDO'!E48:E49)</f>
        <v>0</v>
      </c>
      <c r="F20" s="15">
        <f>+[2]LDF!G20</f>
        <v>0</v>
      </c>
      <c r="G20" s="15">
        <f>+[2]LDF!H20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f>+[2]LDF!D21</f>
        <v>0</v>
      </c>
      <c r="D21" s="57">
        <f t="shared" si="0"/>
        <v>0</v>
      </c>
      <c r="E21" s="15">
        <v>0</v>
      </c>
      <c r="F21" s="15">
        <f>+[2]LDF!G21</f>
        <v>0</v>
      </c>
      <c r="G21" s="15">
        <f>+[2]LDF!H21</f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+[2]LDF!D22</f>
        <v>32000</v>
      </c>
      <c r="D22" s="57">
        <f t="shared" si="0"/>
        <v>-2000</v>
      </c>
      <c r="E22" s="15">
        <f>+SUM('[2]PRESUP VS EJERCIDO'!E50:E54)</f>
        <v>30000</v>
      </c>
      <c r="F22" s="15">
        <f>+[2]LDF!G22</f>
        <v>0</v>
      </c>
      <c r="G22" s="15">
        <f>+[2]LDF!H22</f>
        <v>0</v>
      </c>
      <c r="H22" s="15">
        <f t="shared" si="1"/>
        <v>30000</v>
      </c>
    </row>
    <row r="23" spans="1:10" x14ac:dyDescent="0.2">
      <c r="A23" s="54" t="s">
        <v>71</v>
      </c>
      <c r="B23" s="7"/>
      <c r="C23" s="51">
        <f>+SUM(C24:C32)</f>
        <v>821291.02793623193</v>
      </c>
      <c r="D23" s="57">
        <f t="shared" si="0"/>
        <v>-9620</v>
      </c>
      <c r="E23" s="51">
        <f>+SUM(E24:E32)</f>
        <v>811671.02793623193</v>
      </c>
      <c r="F23" s="51">
        <f>+SUM(F24:F32)</f>
        <v>340202.38999999996</v>
      </c>
      <c r="G23" s="51">
        <f>+SUM(G24:G32)</f>
        <v>331909.0199999999</v>
      </c>
      <c r="H23" s="15">
        <f t="shared" si="1"/>
        <v>471468.63793623197</v>
      </c>
      <c r="I23" s="55"/>
      <c r="J23" s="55"/>
    </row>
    <row r="24" spans="1:10" x14ac:dyDescent="0.2">
      <c r="A24" s="5"/>
      <c r="B24" s="11" t="s">
        <v>92</v>
      </c>
      <c r="C24" s="15">
        <f>+SUM('[1]PRESUP VS EJERCIDO'!D53:D59)</f>
        <v>89800</v>
      </c>
      <c r="D24" s="57">
        <f t="shared" si="0"/>
        <v>4300</v>
      </c>
      <c r="E24" s="15">
        <f>+SUM('[2]PRESUP VS EJERCIDO'!E55:E61)</f>
        <v>94100</v>
      </c>
      <c r="F24" s="15">
        <f>+[2]LDF!G24</f>
        <v>39713.039999999994</v>
      </c>
      <c r="G24" s="15">
        <f>+[2]LDF!H24</f>
        <v>39264.039999999994</v>
      </c>
      <c r="H24" s="15">
        <f t="shared" si="1"/>
        <v>54386.960000000006</v>
      </c>
    </row>
    <row r="25" spans="1:10" x14ac:dyDescent="0.2">
      <c r="A25" s="5"/>
      <c r="B25" s="11" t="s">
        <v>93</v>
      </c>
      <c r="C25" s="15">
        <f>+SUM('[1]PRESUP VS EJERCIDO'!D60:D63)</f>
        <v>23500</v>
      </c>
      <c r="D25" s="57">
        <f t="shared" si="0"/>
        <v>0</v>
      </c>
      <c r="E25" s="15">
        <f>+SUM('[2]PRESUP VS EJERCIDO'!E62:E65)</f>
        <v>23500</v>
      </c>
      <c r="F25" s="15">
        <f>+[2]LDF!G25</f>
        <v>1740</v>
      </c>
      <c r="G25" s="15">
        <f>+[2]LDF!H25</f>
        <v>1740</v>
      </c>
      <c r="H25" s="15">
        <f t="shared" si="1"/>
        <v>21760</v>
      </c>
    </row>
    <row r="26" spans="1:10" x14ac:dyDescent="0.2">
      <c r="A26" s="5"/>
      <c r="B26" s="11" t="s">
        <v>94</v>
      </c>
      <c r="C26" s="15">
        <f>+SUM('[1]PRESUP VS EJERCIDO'!D64:D74)</f>
        <v>426032</v>
      </c>
      <c r="D26" s="57">
        <f t="shared" si="0"/>
        <v>200</v>
      </c>
      <c r="E26" s="15">
        <f>+SUM('[2]PRESUP VS EJERCIDO'!E66:E76)</f>
        <v>426232</v>
      </c>
      <c r="F26" s="15">
        <f>+[2]LDF!G26</f>
        <v>202190.82</v>
      </c>
      <c r="G26" s="15">
        <f>+[2]LDF!H26</f>
        <v>202190.82</v>
      </c>
      <c r="H26" s="15">
        <f t="shared" si="1"/>
        <v>224041.18</v>
      </c>
    </row>
    <row r="27" spans="1:10" x14ac:dyDescent="0.2">
      <c r="A27" s="5"/>
      <c r="B27" s="11" t="s">
        <v>95</v>
      </c>
      <c r="C27" s="15">
        <f>+SUM('[1]PRESUP VS EJERCIDO'!D75:D78)</f>
        <v>27400</v>
      </c>
      <c r="D27" s="57">
        <f t="shared" si="0"/>
        <v>0</v>
      </c>
      <c r="E27" s="15">
        <f>+SUM('[2]PRESUP VS EJERCIDO'!E77:E80)</f>
        <v>27400</v>
      </c>
      <c r="F27" s="15">
        <f>+[2]LDF!G27</f>
        <v>22480.59</v>
      </c>
      <c r="G27" s="15">
        <f>+[2]LDF!H27</f>
        <v>21374.05</v>
      </c>
      <c r="H27" s="15">
        <f t="shared" si="1"/>
        <v>4919.41</v>
      </c>
    </row>
    <row r="28" spans="1:10" x14ac:dyDescent="0.2">
      <c r="A28" s="5"/>
      <c r="B28" s="11" t="s">
        <v>96</v>
      </c>
      <c r="C28" s="15">
        <f>+SUM('[1]PRESUP VS EJERCIDO'!D79:D86)</f>
        <v>37694</v>
      </c>
      <c r="D28" s="57">
        <f t="shared" si="0"/>
        <v>6780</v>
      </c>
      <c r="E28" s="15">
        <f>+SUM('[2]PRESUP VS EJERCIDO'!E81:E88)</f>
        <v>44474</v>
      </c>
      <c r="F28" s="15">
        <f>+[2]LDF!G28</f>
        <v>6840.54</v>
      </c>
      <c r="G28" s="15">
        <f>+[2]LDF!H28</f>
        <v>6840.54</v>
      </c>
      <c r="H28" s="15">
        <f t="shared" si="1"/>
        <v>37633.46</v>
      </c>
    </row>
    <row r="29" spans="1:10" x14ac:dyDescent="0.2">
      <c r="A29" s="5"/>
      <c r="B29" s="11" t="s">
        <v>97</v>
      </c>
      <c r="C29" s="15">
        <f>+SUM('[1]PRESUP VS EJERCIDO'!D87:D91)</f>
        <v>53800</v>
      </c>
      <c r="D29" s="57">
        <f t="shared" si="0"/>
        <v>-15200</v>
      </c>
      <c r="E29" s="15">
        <f>+SUM('[2]PRESUP VS EJERCIDO'!E89:E93)</f>
        <v>38600</v>
      </c>
      <c r="F29" s="15">
        <f>+[2]LDF!G29</f>
        <v>8235.2999999999993</v>
      </c>
      <c r="G29" s="15">
        <f>+[2]LDF!H29</f>
        <v>8235.2999999999993</v>
      </c>
      <c r="H29" s="15">
        <f t="shared" si="1"/>
        <v>30364.7</v>
      </c>
    </row>
    <row r="30" spans="1:10" x14ac:dyDescent="0.2">
      <c r="A30" s="5"/>
      <c r="B30" s="11" t="s">
        <v>98</v>
      </c>
      <c r="C30" s="15">
        <f>+SUM('[1]PRESUP VS EJERCIDO'!D92:D98)</f>
        <v>5600</v>
      </c>
      <c r="D30" s="57">
        <f t="shared" si="0"/>
        <v>0</v>
      </c>
      <c r="E30" s="15">
        <f>+SUM('[2]PRESUP VS EJERCIDO'!E94:E100)</f>
        <v>5600</v>
      </c>
      <c r="F30" s="15">
        <f>+[2]LDF!G30</f>
        <v>496</v>
      </c>
      <c r="G30" s="15">
        <f>+[2]LDF!H30</f>
        <v>496</v>
      </c>
      <c r="H30" s="15">
        <f t="shared" si="1"/>
        <v>5104</v>
      </c>
    </row>
    <row r="31" spans="1:10" x14ac:dyDescent="0.2">
      <c r="A31" s="5"/>
      <c r="B31" s="11" t="s">
        <v>99</v>
      </c>
      <c r="C31" s="15">
        <f>+SUM('[1]PRESUP VS EJERCIDO'!D99:D105)</f>
        <v>50000</v>
      </c>
      <c r="D31" s="57">
        <f t="shared" si="0"/>
        <v>-5700</v>
      </c>
      <c r="E31" s="15">
        <f>+SUM('[2]PRESUP VS EJERCIDO'!E101:E107)</f>
        <v>44300</v>
      </c>
      <c r="F31" s="15">
        <f>+[2]LDF!G31</f>
        <v>10434.74</v>
      </c>
      <c r="G31" s="15">
        <f>+[2]LDF!H31</f>
        <v>10434.74</v>
      </c>
      <c r="H31" s="15">
        <f t="shared" si="1"/>
        <v>33865.26</v>
      </c>
    </row>
    <row r="32" spans="1:10" x14ac:dyDescent="0.2">
      <c r="A32" s="5"/>
      <c r="B32" s="11" t="s">
        <v>19</v>
      </c>
      <c r="C32" s="15">
        <f>+SUM('[1]PRESUP VS EJERCIDO'!D106:D107)</f>
        <v>107465.0279362319</v>
      </c>
      <c r="D32" s="57">
        <f t="shared" si="0"/>
        <v>0</v>
      </c>
      <c r="E32" s="15">
        <f>+SUM('[2]PRESUP VS EJERCIDO'!$E$108:$E$109)</f>
        <v>107465.0279362319</v>
      </c>
      <c r="F32" s="15">
        <f>+[2]LDF!G32</f>
        <v>48071.360000000001</v>
      </c>
      <c r="G32" s="15">
        <f>+[2]LDF!H32</f>
        <v>41333.53</v>
      </c>
      <c r="H32" s="15">
        <f t="shared" si="1"/>
        <v>59393.667936231897</v>
      </c>
    </row>
    <row r="33" spans="1:8" x14ac:dyDescent="0.2">
      <c r="A33" s="54" t="s">
        <v>72</v>
      </c>
      <c r="B33" s="7"/>
      <c r="C33" s="51">
        <f>+SUM(C34:C42)</f>
        <v>41700</v>
      </c>
      <c r="D33" s="57">
        <f t="shared" si="0"/>
        <v>52220</v>
      </c>
      <c r="E33" s="51">
        <f>+SUM(E34:E42)</f>
        <v>93920</v>
      </c>
      <c r="F33" s="51">
        <f>+SUM(F34:F42)</f>
        <v>21521.08</v>
      </c>
      <c r="G33" s="51">
        <f>+SUM(G34:G42)</f>
        <v>21521.08</v>
      </c>
      <c r="H33" s="15">
        <f t="shared" si="1"/>
        <v>72398.92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f>+[2]LDF!G34</f>
        <v>0</v>
      </c>
      <c r="G34" s="15">
        <f>+[2]LDF!H34</f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f>+[2]LDF!G35</f>
        <v>0</v>
      </c>
      <c r="G35" s="15">
        <f>+[2]LDF!H35</f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f>+[2]LDF!G36</f>
        <v>0</v>
      </c>
      <c r="G36" s="15">
        <f>+[2]LDF!H36</f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 VS EJERCIDO'!D108)</f>
        <v>41700</v>
      </c>
      <c r="D37" s="57">
        <f t="shared" si="0"/>
        <v>52220</v>
      </c>
      <c r="E37" s="15">
        <f>+SUM('[2]PRESUP VS EJERCIDO'!E110)</f>
        <v>93920</v>
      </c>
      <c r="F37" s="15">
        <f>+[2]LDF!G37</f>
        <v>21521.08</v>
      </c>
      <c r="G37" s="15">
        <f>+[2]LDF!H37</f>
        <v>21521.08</v>
      </c>
      <c r="H37" s="15">
        <f t="shared" si="1"/>
        <v>72398.92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f>+[2]LDF!G38</f>
        <v>0</v>
      </c>
      <c r="G38" s="15">
        <f>+[2]LDF!H38</f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f>+[2]LDF!G39</f>
        <v>0</v>
      </c>
      <c r="G39" s="15">
        <f>+[2]LDF!H39</f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f>+[2]LDF!G40</f>
        <v>0</v>
      </c>
      <c r="G40" s="15">
        <f>+[2]LDF!H40</f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f>+[2]LDF!G41</f>
        <v>0</v>
      </c>
      <c r="G41" s="15">
        <f>+[2]LDF!H41</f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f>+[2]LDF!G42</f>
        <v>0</v>
      </c>
      <c r="G42" s="15">
        <f>+[2]LDF!H42</f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16500</v>
      </c>
      <c r="D43" s="57">
        <f t="shared" si="0"/>
        <v>0</v>
      </c>
      <c r="E43" s="15">
        <f>+SUM(E44:E52)</f>
        <v>16500</v>
      </c>
      <c r="F43" s="15">
        <f>+SUM(F44:F52)</f>
        <v>0</v>
      </c>
      <c r="G43" s="15">
        <f>+SUM(G44:G52)</f>
        <v>0</v>
      </c>
      <c r="H43" s="15">
        <f t="shared" si="1"/>
        <v>16500</v>
      </c>
    </row>
    <row r="44" spans="1:8" x14ac:dyDescent="0.2">
      <c r="A44" s="5"/>
      <c r="B44" s="11" t="s">
        <v>107</v>
      </c>
      <c r="C44" s="15">
        <f>+'[1]PRESUP VS EJERCIDO'!$D$109</f>
        <v>16500</v>
      </c>
      <c r="D44" s="57">
        <f t="shared" si="0"/>
        <v>0</v>
      </c>
      <c r="E44" s="15">
        <f>+'[2]PRESUP VS EJERCIDO'!$E$111</f>
        <v>16500</v>
      </c>
      <c r="F44" s="15">
        <f>+[2]LDF!G44</f>
        <v>0</v>
      </c>
      <c r="G44" s="15">
        <f>+[2]LDF!H44</f>
        <v>0</v>
      </c>
      <c r="H44" s="15">
        <f t="shared" si="1"/>
        <v>16500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f>+[2]LDF!G45</f>
        <v>0</v>
      </c>
      <c r="G45" s="15">
        <f>+[2]LDF!H45</f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f>+[2]LDF!G46</f>
        <v>0</v>
      </c>
      <c r="G46" s="15">
        <f>+[2]LDF!H46</f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f>+[2]LDF!G47</f>
        <v>0</v>
      </c>
      <c r="G47" s="15">
        <f>+[2]LDF!H47</f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f>+[2]LDF!G48</f>
        <v>0</v>
      </c>
      <c r="G48" s="15">
        <f>+[2]LDF!H48</f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f>+[2]LDF!G49</f>
        <v>0</v>
      </c>
      <c r="G49" s="15">
        <f>+[2]LDF!H49</f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f>+[2]LDF!G50</f>
        <v>0</v>
      </c>
      <c r="G50" s="15">
        <f>+[2]LDF!H50</f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f>+[2]LDF!G51</f>
        <v>0</v>
      </c>
      <c r="G51" s="15">
        <f>+[2]LDF!H51</f>
        <v>0</v>
      </c>
      <c r="H51" s="15">
        <v>0</v>
      </c>
    </row>
    <row r="52" spans="1:8" x14ac:dyDescent="0.2">
      <c r="A52" s="52"/>
      <c r="B52" s="53" t="s">
        <v>115</v>
      </c>
      <c r="C52" s="51">
        <f>+'[1]PRESUP VS EJERCIDO'!D116</f>
        <v>0</v>
      </c>
      <c r="D52" s="57">
        <f t="shared" si="0"/>
        <v>0</v>
      </c>
      <c r="E52" s="51">
        <f>+'[2]PRESUP VS EJERCIDO'!E116</f>
        <v>0</v>
      </c>
      <c r="F52" s="51">
        <f>+'[2]PRESUP VS EJERCIDO'!R116</f>
        <v>0</v>
      </c>
      <c r="G52" s="51">
        <f>+'[2]PRESUP VS EJERCIDO'!R116</f>
        <v>0</v>
      </c>
      <c r="H52" s="15">
        <f t="shared" ref="H52" si="3">+E52-F52</f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+SUM(C5:C76)/2</f>
        <v>11552534.565078279</v>
      </c>
      <c r="D77" s="17">
        <f t="shared" si="4"/>
        <v>40000</v>
      </c>
      <c r="E77" s="17">
        <f t="shared" si="4"/>
        <v>11592534.565078279</v>
      </c>
      <c r="F77" s="17">
        <f t="shared" si="4"/>
        <v>4638274.419999999</v>
      </c>
      <c r="G77" s="17">
        <f t="shared" si="4"/>
        <v>4251222.6400000006</v>
      </c>
      <c r="H77" s="17">
        <f t="shared" si="4"/>
        <v>6954260.1450782819</v>
      </c>
    </row>
    <row r="78" spans="1:8" x14ac:dyDescent="0.2">
      <c r="F78" s="57"/>
      <c r="G78" s="62"/>
    </row>
    <row r="79" spans="1:8" x14ac:dyDescent="0.2">
      <c r="C79" s="57"/>
      <c r="G79" s="62"/>
    </row>
    <row r="80" spans="1:8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1" t="s">
        <v>138</v>
      </c>
    </row>
    <row r="84" spans="2:2" x14ac:dyDescent="0.2">
      <c r="B84" s="1" t="s">
        <v>139</v>
      </c>
    </row>
    <row r="85" spans="2:2" ht="22.5" x14ac:dyDescent="0.2">
      <c r="B85" s="6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27 H23 C77:H77 C7 C6 E6:E7 E52 C24:C27 C13 C28:C32 C37 E32 E37 E44 G7:G10 G37 F52:G53 G45:G51 G34:G36 G44 G15 G25:G32 G12 G11 G17 G16 G19:G20 G18 G22 G21 G42 G38:G41 G6 F6:F12 G14 F14:F22 G24 F24:F32 F34:F42 F44:F51 C14:C22" unlockedFormula="1"/>
    <ignoredError sqref="C52 C45:C51 H52" formulaRange="1"/>
    <ignoredError sqref="C5 E5:G5 H28:H30 H31:H43 C38:C43 H45:H51 C11:C12 C8:C10 E11 E12 E8:E10 E33 E23 E34:E36 E45:E51 C23 C33:C36 E22 E18:E20 E15 E14 E17 E21 E13 E24:E31 E43 E42 E38:E41 F43 F23 F13 G23 G13 G33 G43 F33" formulaRange="1" unlockedFormula="1"/>
    <ignoredError sqref="D44 D45:D51 D36:D43 D33:D35 D30 D31:D32 D11 D15:D16 D14 D18:D20 D17 D22 D21" formula="1" formulaRange="1" unlockedFormula="1"/>
    <ignoredError sqref="D53:D64" formula="1"/>
    <ignoredError sqref="D52" formula="1" formulaRange="1"/>
    <ignoredError sqref="D12:D13 D5:D10 D23:D29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142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11536034.565078279</v>
      </c>
      <c r="D6" s="58">
        <f>+SUM(COG!D5:D42)/2</f>
        <v>40000</v>
      </c>
      <c r="E6" s="58">
        <f>+SUM(COG!E5:E42)/2</f>
        <v>11576034.565078279</v>
      </c>
      <c r="F6" s="58">
        <f>+SUM(COG!F5:F42)/2</f>
        <v>4638274.419999999</v>
      </c>
      <c r="G6" s="58">
        <f>+SUM(COG!G5:G42)/2</f>
        <v>4251222.6400000006</v>
      </c>
      <c r="H6" s="60">
        <f>+E6-F6</f>
        <v>6937760.14507828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16500</v>
      </c>
      <c r="D8" s="59">
        <f>+COG!D43</f>
        <v>0</v>
      </c>
      <c r="E8" s="59">
        <f>+COG!E43</f>
        <v>16500</v>
      </c>
      <c r="F8" s="59">
        <f>+COG!F43</f>
        <v>0</v>
      </c>
      <c r="G8" s="59">
        <f>+COG!G43</f>
        <v>0</v>
      </c>
      <c r="H8" s="59">
        <f>+E8-F8</f>
        <v>16500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11552534.565078279</v>
      </c>
      <c r="D16" s="17">
        <f t="shared" ref="D16:H16" si="0">SUM(D5:D15)</f>
        <v>40000</v>
      </c>
      <c r="E16" s="17">
        <f t="shared" si="0"/>
        <v>11592534.565078279</v>
      </c>
      <c r="F16" s="17">
        <f t="shared" si="0"/>
        <v>4638274.419999999</v>
      </c>
      <c r="G16" s="17">
        <f t="shared" si="0"/>
        <v>4251222.6400000006</v>
      </c>
      <c r="H16" s="17">
        <f t="shared" si="0"/>
        <v>6954260.14507828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1" t="s">
        <v>138</v>
      </c>
    </row>
    <row r="24" spans="2:2" x14ac:dyDescent="0.2">
      <c r="B24" s="1" t="s">
        <v>139</v>
      </c>
    </row>
    <row r="25" spans="2:2" ht="22.5" x14ac:dyDescent="0.2">
      <c r="B25" s="6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11552534.565078279</v>
      </c>
      <c r="D7" s="15">
        <f>+COG!D77</f>
        <v>40000</v>
      </c>
      <c r="E7" s="15">
        <f>+COG!E77</f>
        <v>11592534.565078279</v>
      </c>
      <c r="F7" s="15">
        <f>+COG!F77</f>
        <v>4638274.419999999</v>
      </c>
      <c r="G7" s="15">
        <f>+COG!G77</f>
        <v>4251222.6400000006</v>
      </c>
      <c r="H7" s="15">
        <f>+COG!H77</f>
        <v>6954260.1450782819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144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11552534.565078279</v>
      </c>
      <c r="D28" s="36">
        <f>+COG!D77</f>
        <v>40000</v>
      </c>
      <c r="E28" s="36">
        <f>+COG!E77</f>
        <v>11592534.565078279</v>
      </c>
      <c r="F28" s="36">
        <f>+COG!F77</f>
        <v>4638274.419999999</v>
      </c>
      <c r="G28" s="36">
        <f>+COG!G77</f>
        <v>4251222.6400000006</v>
      </c>
      <c r="H28" s="36">
        <f>+COG!H77</f>
        <v>6954260.1450782819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11552534.565078279</v>
      </c>
      <c r="D30" s="25">
        <f t="shared" ref="D30:H30" si="0">SUM(D24:D29)</f>
        <v>40000</v>
      </c>
      <c r="E30" s="25">
        <f t="shared" si="0"/>
        <v>11592534.565078279</v>
      </c>
      <c r="F30" s="25">
        <f t="shared" si="0"/>
        <v>4638274.419999999</v>
      </c>
      <c r="G30" s="25">
        <f t="shared" si="0"/>
        <v>4251222.6400000006</v>
      </c>
      <c r="H30" s="25">
        <f t="shared" si="0"/>
        <v>6954260.1450782819</v>
      </c>
    </row>
    <row r="33" spans="1:8" ht="45" customHeight="1" x14ac:dyDescent="0.2">
      <c r="A33" s="63" t="s">
        <v>145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1" t="s">
        <v>138</v>
      </c>
    </row>
    <row r="61" spans="1:8" x14ac:dyDescent="0.2">
      <c r="B61" s="1" t="s">
        <v>139</v>
      </c>
    </row>
    <row r="62" spans="1:8" ht="22.5" x14ac:dyDescent="0.2">
      <c r="B62" s="61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11552534.565078279</v>
      </c>
      <c r="D23" s="15">
        <f>+COG!D77</f>
        <v>40000</v>
      </c>
      <c r="E23" s="15">
        <f>+COG!E77</f>
        <v>11592534.565078279</v>
      </c>
      <c r="F23" s="15">
        <f>+COG!F77</f>
        <v>4638274.419999999</v>
      </c>
      <c r="G23" s="15">
        <f>+COG!G77</f>
        <v>4251222.6400000006</v>
      </c>
      <c r="H23" s="15">
        <f>+COG!H77</f>
        <v>6954260.1450782819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11552534.565078279</v>
      </c>
      <c r="D42" s="25">
        <f t="shared" ref="D42:H42" si="0">SUM(D5:D41)</f>
        <v>40000</v>
      </c>
      <c r="E42" s="25">
        <f t="shared" si="0"/>
        <v>11592534.565078279</v>
      </c>
      <c r="F42" s="25">
        <f t="shared" si="0"/>
        <v>4638274.419999999</v>
      </c>
      <c r="G42" s="25">
        <f t="shared" si="0"/>
        <v>4251222.6400000006</v>
      </c>
      <c r="H42" s="25">
        <f t="shared" si="0"/>
        <v>6954260.1450782819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1" t="s">
        <v>138</v>
      </c>
    </row>
    <row r="50" spans="2:2" x14ac:dyDescent="0.2">
      <c r="B50" s="1" t="s">
        <v>139</v>
      </c>
    </row>
    <row r="51" spans="2:2" ht="22.5" x14ac:dyDescent="0.2">
      <c r="B51" s="61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2020-07-23T19:16:33Z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