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agina Web-2do Trim 2020\Presupuestal\excel\"/>
    </mc:Choice>
  </mc:AlternateContent>
  <bookViews>
    <workbookView xWindow="120" yWindow="45" windowWidth="15600" windowHeight="8250" tabRatio="885" firstSheet="2" activeTab="2"/>
  </bookViews>
  <sheets>
    <sheet name="COG" sheetId="6" state="hidden" r:id="rId1"/>
    <sheet name="CTG" sheetId="8" state="hidden" r:id="rId2"/>
    <sheet name="CA" sheetId="4" r:id="rId3"/>
    <sheet name="CFG" sheetId="5" state="hidden" r:id="rId4"/>
  </sheets>
  <externalReferences>
    <externalReference r:id="rId5"/>
    <externalReference r:id="rId6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C22" i="6" l="1"/>
  <c r="C21" i="6"/>
  <c r="C20" i="6"/>
  <c r="C19" i="6"/>
  <c r="C18" i="6"/>
  <c r="C17" i="6"/>
  <c r="C16" i="6"/>
  <c r="C15" i="6"/>
  <c r="C14" i="6"/>
  <c r="G6" i="6" l="1"/>
  <c r="G9" i="6"/>
  <c r="F51" i="6"/>
  <c r="F50" i="6"/>
  <c r="F49" i="6"/>
  <c r="F48" i="6"/>
  <c r="F47" i="6"/>
  <c r="F46" i="6"/>
  <c r="F45" i="6"/>
  <c r="F44" i="6"/>
  <c r="F42" i="6"/>
  <c r="F41" i="6"/>
  <c r="F40" i="6"/>
  <c r="F39" i="6"/>
  <c r="F38" i="6"/>
  <c r="F37" i="6"/>
  <c r="F36" i="6"/>
  <c r="F35" i="6"/>
  <c r="F34" i="6"/>
  <c r="F32" i="6"/>
  <c r="F31" i="6"/>
  <c r="F30" i="6"/>
  <c r="F29" i="6"/>
  <c r="F28" i="6"/>
  <c r="F27" i="6"/>
  <c r="F26" i="6"/>
  <c r="F25" i="6"/>
  <c r="F24" i="6"/>
  <c r="F22" i="6"/>
  <c r="F21" i="6"/>
  <c r="F20" i="6"/>
  <c r="F18" i="6"/>
  <c r="F17" i="6"/>
  <c r="F16" i="6"/>
  <c r="F15" i="6"/>
  <c r="F14" i="6"/>
  <c r="F12" i="6"/>
  <c r="F11" i="6"/>
  <c r="F7" i="6"/>
  <c r="F6" i="6"/>
  <c r="G52" i="6"/>
  <c r="F52" i="6"/>
  <c r="G51" i="6"/>
  <c r="G50" i="6"/>
  <c r="G49" i="6"/>
  <c r="G48" i="6"/>
  <c r="G47" i="6"/>
  <c r="G46" i="6"/>
  <c r="G45" i="6"/>
  <c r="G44" i="6"/>
  <c r="G42" i="6"/>
  <c r="G41" i="6"/>
  <c r="G40" i="6"/>
  <c r="G39" i="6"/>
  <c r="G38" i="6"/>
  <c r="G37" i="6"/>
  <c r="G36" i="6"/>
  <c r="G35" i="6"/>
  <c r="G34" i="6"/>
  <c r="G32" i="6"/>
  <c r="G31" i="6"/>
  <c r="G30" i="6"/>
  <c r="G29" i="6"/>
  <c r="G28" i="6"/>
  <c r="G27" i="6"/>
  <c r="G26" i="6"/>
  <c r="G25" i="6"/>
  <c r="G24" i="6"/>
  <c r="G22" i="6"/>
  <c r="G21" i="6"/>
  <c r="G20" i="6"/>
  <c r="G19" i="6"/>
  <c r="G18" i="6"/>
  <c r="G17" i="6"/>
  <c r="G16" i="6"/>
  <c r="G15" i="6"/>
  <c r="G14" i="6"/>
  <c r="G12" i="6"/>
  <c r="G11" i="6"/>
  <c r="G10" i="6"/>
  <c r="G7" i="6"/>
  <c r="E44" i="6"/>
  <c r="E37" i="6"/>
  <c r="E32" i="6"/>
  <c r="E31" i="6"/>
  <c r="E30" i="6"/>
  <c r="E29" i="6"/>
  <c r="E28" i="6"/>
  <c r="E27" i="6"/>
  <c r="E26" i="6"/>
  <c r="E25" i="6"/>
  <c r="E24" i="6"/>
  <c r="D21" i="6"/>
  <c r="D16" i="6"/>
  <c r="E15" i="6"/>
  <c r="D15" i="6" s="1"/>
  <c r="E18" i="6"/>
  <c r="E19" i="6"/>
  <c r="E20" i="6"/>
  <c r="E22" i="6"/>
  <c r="E52" i="6"/>
  <c r="E17" i="6"/>
  <c r="E14" i="6"/>
  <c r="D14" i="6" s="1"/>
  <c r="E10" i="6"/>
  <c r="E9" i="6"/>
  <c r="E8" i="6"/>
  <c r="E7" i="6"/>
  <c r="E6" i="6"/>
  <c r="D18" i="6" l="1"/>
  <c r="D20" i="6"/>
  <c r="D22" i="6"/>
  <c r="C13" i="6"/>
  <c r="D17" i="6"/>
  <c r="D19" i="6"/>
  <c r="F10" i="6"/>
  <c r="F9" i="6"/>
  <c r="F8" i="6"/>
  <c r="F19" i="6"/>
  <c r="D13" i="6" l="1"/>
  <c r="G8" i="6"/>
  <c r="C44" i="6" l="1"/>
  <c r="C37" i="6"/>
  <c r="C32" i="6"/>
  <c r="C31" i="6"/>
  <c r="C30" i="6"/>
  <c r="C29" i="6"/>
  <c r="C28" i="6"/>
  <c r="C27" i="6"/>
  <c r="C26" i="6"/>
  <c r="C25" i="6"/>
  <c r="C24" i="6"/>
  <c r="H44" i="6" l="1"/>
  <c r="C52" i="6" l="1"/>
  <c r="C10" i="6"/>
  <c r="C9" i="6"/>
  <c r="C8" i="6"/>
  <c r="C7" i="6"/>
  <c r="C6" i="6"/>
  <c r="H52" i="4" l="1"/>
  <c r="G52" i="4"/>
  <c r="F52" i="4"/>
  <c r="E52" i="4"/>
  <c r="D52" i="4"/>
  <c r="C52" i="4"/>
  <c r="D51" i="6"/>
  <c r="D50" i="6"/>
  <c r="D49" i="6"/>
  <c r="D48" i="6"/>
  <c r="D47" i="6"/>
  <c r="D46" i="6"/>
  <c r="D45" i="6"/>
  <c r="D44" i="6"/>
  <c r="D42" i="6"/>
  <c r="D41" i="6"/>
  <c r="D40" i="6"/>
  <c r="D39" i="6"/>
  <c r="D38" i="6"/>
  <c r="D36" i="6"/>
  <c r="D35" i="6"/>
  <c r="D34" i="6"/>
  <c r="D12" i="6"/>
  <c r="D11" i="6"/>
  <c r="H42" i="6"/>
  <c r="H41" i="6"/>
  <c r="H40" i="6"/>
  <c r="H39" i="6"/>
  <c r="H38" i="6"/>
  <c r="H36" i="6"/>
  <c r="H35" i="6"/>
  <c r="H34" i="6"/>
  <c r="H21" i="6"/>
  <c r="H19" i="6"/>
  <c r="H18" i="6"/>
  <c r="H16" i="6"/>
  <c r="H12" i="6"/>
  <c r="H11" i="6"/>
  <c r="H31" i="6"/>
  <c r="F43" i="6"/>
  <c r="F8" i="8" s="1"/>
  <c r="F33" i="6"/>
  <c r="G43" i="6"/>
  <c r="G8" i="8" s="1"/>
  <c r="G33" i="6"/>
  <c r="D52" i="6"/>
  <c r="E43" i="6"/>
  <c r="E8" i="8" s="1"/>
  <c r="E33" i="6"/>
  <c r="H32" i="6"/>
  <c r="D31" i="6"/>
  <c r="D30" i="6"/>
  <c r="H29" i="6"/>
  <c r="D27" i="6"/>
  <c r="H26" i="6"/>
  <c r="H25" i="6"/>
  <c r="H15" i="6"/>
  <c r="H8" i="6"/>
  <c r="D7" i="6"/>
  <c r="H6" i="6"/>
  <c r="C43" i="6"/>
  <c r="C33" i="6"/>
  <c r="H8" i="8" l="1"/>
  <c r="F23" i="6"/>
  <c r="H20" i="6"/>
  <c r="H52" i="6"/>
  <c r="C5" i="6"/>
  <c r="E5" i="6"/>
  <c r="H17" i="6"/>
  <c r="D24" i="6"/>
  <c r="D28" i="6"/>
  <c r="G5" i="6"/>
  <c r="H7" i="6"/>
  <c r="D8" i="6"/>
  <c r="D6" i="6"/>
  <c r="D10" i="6"/>
  <c r="H33" i="6"/>
  <c r="H27" i="6"/>
  <c r="D43" i="6"/>
  <c r="D8" i="8" s="1"/>
  <c r="C8" i="8"/>
  <c r="F5" i="6"/>
  <c r="G13" i="6"/>
  <c r="H24" i="6"/>
  <c r="H28" i="6"/>
  <c r="D29" i="6"/>
  <c r="D37" i="6"/>
  <c r="E13" i="6"/>
  <c r="G23" i="6"/>
  <c r="H9" i="6"/>
  <c r="H14" i="6"/>
  <c r="H22" i="6"/>
  <c r="H30" i="6"/>
  <c r="D32" i="6"/>
  <c r="D9" i="6"/>
  <c r="D25" i="6"/>
  <c r="D33" i="6"/>
  <c r="E23" i="6"/>
  <c r="H43" i="6"/>
  <c r="F13" i="6"/>
  <c r="H37" i="6"/>
  <c r="D26" i="6"/>
  <c r="H10" i="6"/>
  <c r="C23" i="6"/>
  <c r="F77" i="6" l="1"/>
  <c r="E77" i="6"/>
  <c r="C6" i="8"/>
  <c r="C16" i="8" s="1"/>
  <c r="H5" i="6"/>
  <c r="G77" i="6"/>
  <c r="D5" i="6"/>
  <c r="C77" i="6"/>
  <c r="C28" i="4" s="1"/>
  <c r="C30" i="4" s="1"/>
  <c r="F6" i="8"/>
  <c r="F16" i="8" s="1"/>
  <c r="D23" i="6"/>
  <c r="H23" i="6"/>
  <c r="H13" i="6"/>
  <c r="G6" i="8"/>
  <c r="G16" i="8" s="1"/>
  <c r="E6" i="8"/>
  <c r="E7" i="4" l="1"/>
  <c r="G28" i="4"/>
  <c r="G30" i="4" s="1"/>
  <c r="F23" i="5"/>
  <c r="F42" i="5" s="1"/>
  <c r="F28" i="4"/>
  <c r="F30" i="4" s="1"/>
  <c r="F7" i="4"/>
  <c r="E28" i="4"/>
  <c r="E30" i="4" s="1"/>
  <c r="E23" i="5"/>
  <c r="E42" i="5" s="1"/>
  <c r="H77" i="6"/>
  <c r="H28" i="4" s="1"/>
  <c r="H30" i="4" s="1"/>
  <c r="D77" i="6"/>
  <c r="D7" i="4" s="1"/>
  <c r="G23" i="5"/>
  <c r="G42" i="5" s="1"/>
  <c r="G7" i="4"/>
  <c r="C7" i="4"/>
  <c r="C23" i="5"/>
  <c r="C42" i="5" s="1"/>
  <c r="D6" i="8"/>
  <c r="D16" i="8" s="1"/>
  <c r="E16" i="8"/>
  <c r="H6" i="8"/>
  <c r="H16" i="8" s="1"/>
  <c r="H7" i="4" l="1"/>
  <c r="D23" i="5"/>
  <c r="D42" i="5" s="1"/>
  <c r="H23" i="5"/>
  <c r="H42" i="5" s="1"/>
  <c r="D28" i="4"/>
  <c r="D30" i="4" s="1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<sst xmlns="http://schemas.openxmlformats.org/spreadsheetml/2006/main" count="220" uniqueCount="147">
  <si>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</si>
  <si>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</si>
  <si>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</si>
  <si>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</si>
  <si>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</si>
  <si>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</si>
  <si>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</si>
  <si>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</si>
  <si>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</si>
  <si>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</si>
  <si>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</si>
  <si>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</si>
  <si>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</si>
  <si>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</si>
  <si>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</si>
  <si>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</si>
  <si>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</si>
  <si>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</si>
  <si>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</si>
  <si>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</si>
  <si>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</si>
  <si>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</si>
  <si>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</si>
  <si>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</si>
  <si>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</si>
  <si>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</si>
  <si>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</si>
  <si>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</si>
  <si>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</si>
  <si>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</si>
  <si>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</si>
  <si>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</si>
  <si>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</si>
  <si>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</si>
  <si>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</si>
  <si>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</si>
  <si>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</si>
  <si>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</si>
  <si>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</si>
  <si>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</si>
  <si>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</si>
  <si>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</si>
  <si>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</si>
  <si>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</si>
  <si>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</si>
  <si>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</si>
  <si>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</si>
  <si>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</si>
  <si>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</si>
  <si>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</si>
  <si>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</si>
  <si>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</si>
  <si>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</si>
  <si>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</si>
  <si>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</si>
  <si>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</si>
  <si>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</si>
  <si>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</si>
  <si>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</si>
  <si>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</si>
  <si>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</si>
  <si>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</si>
  <si>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</si>
  <si>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</si>
  <si>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</si>
  <si>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</si>
  <si>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</si>
  <si>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</si>
  <si>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</si>
  <si>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</si>
  <si>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</si>
  <si>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</si>
  <si>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</si>
  <si>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</si>
  <si>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</si>
  <si>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</si>
  <si>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</si>
  <si>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</si>
  <si>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</si>
  <si>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</si>
  <si>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</si>
  <si>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</si>
  <si>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</si>
  <si>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</si>
  <si>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</si>
  <si>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</si>
  <si>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</si>
  <si>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</si>
  <si>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</si>
  <si>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</si>
  <si>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</si>
  <si>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</si>
  <si>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</si>
  <si>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</si>
  <si>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</si>
  <si>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</si>
  <si>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</si>
  <si>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</si>
  <si>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</si>
  <si>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</si>
  <si>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</si>
  <si>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</si>
  <si>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</si>
  <si>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</si>
  <si>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</si>
  <si>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</si>
  <si>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</si>
  <si>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</si>
  <si>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</si>
  <si>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</si>
  <si>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</si>
  <si>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</si>
  <si>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</si>
  <si>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</si>
  <si>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</si>
  <si>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</si>
  <si>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</si>
  <si>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</si>
  <si>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</si>
  <si>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</si>
  <si>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</si>
  <si>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</si>
  <si>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</si>
  <si>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</si>
  <si>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</si>
  <si>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</si>
  <si>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</si>
  <si>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</si>
  <si>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</si>
  <si>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</si>
  <si>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</si>
  <si>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</si>
  <si>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</si>
  <si>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</si>
  <si>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</si>
  <si>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</si>
  <si>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</si>
  <si>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</si>
  <si>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</si>
  <si>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</si>
  <si>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</si>
  <si>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Analítico del Ejercicio del Presupuesto de Egresos
Clasificación por Objeto del Gasto (Capítulo y Concepto)
DEL 01 DE ENERO AL 30 DE JUNIO DE 2020</t>
  </si>
  <si>
    <t>INSTITUTO MUNICIPAL DE LAS MUJERES
Estado Analítico del Ejercicio del Presupuesto de Egresos
Clasificación Económica (por Tipo de Gasto)
DEL 01 DE ENERO AL 30 DE JUNIO DE 2020</t>
  </si>
  <si>
    <t>INSTITUTO MUNICIPAL DE LAS MUJERES
Estado Analítico del Ejercicio del Presupuesto de Egresos
Clasificación Administrativa
DEL 01 DE ENERO AL 30 DE JUNIO DE 2020</t>
  </si>
  <si>
    <t>Gobierno (Federal/Estatal/Municipal) de GUANAJUATO
Estado Analítico del Ejercicio del Presupuesto de Egresos
Clasificación Administrativa
DEL 01 DE ENERO AL 30 DE JUNIO DE 2020</t>
  </si>
  <si>
    <t>Sector Paraestatal del Gobierno (Federal/Estatal/Municipal) de GUANAJUATO
Estado Analítico del Ejercicio del Presupuesto de Egresos
Clasificación Administrativa
DEL 01 DE ENERO AL 30 DE JUNIO DE 2019</t>
  </si>
  <si>
    <t>INSTITUTO MUNICIPAL DE LAS MUJERES
Estado Analítico del Ejercicio del Presupuesto de Egresos
Clasificación Funcional (Finalidad y Función)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</si>
</sst>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8" fillId="0" borderId="0" xfId="0" applyFont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43" fontId="2" fillId="0" borderId="15" xfId="16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3" fontId="0" fillId="0" borderId="0" xfId="16" applyFo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estados%20financieros/2020/03%20mar/EEFFmar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estados%20financieros/2020/06%20jun/EEFFJUN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CT"/>
      <sheetName val="PRESUP VS EJERCIDO"/>
      <sheetName val="COMP"/>
      <sheetName val="LDF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 refreshError="1"/>
      <sheetData sheetId="1">
        <row r="19">
          <cell r="D19">
            <v>3768563.3650920014</v>
          </cell>
        </row>
        <row r="21">
          <cell r="D21">
            <v>4253999.6499999994</v>
          </cell>
        </row>
        <row r="22">
          <cell r="D22">
            <v>0</v>
          </cell>
        </row>
        <row r="23">
          <cell r="D23">
            <v>115797.75173272348</v>
          </cell>
        </row>
        <row r="24">
          <cell r="D24">
            <v>527523.09122685168</v>
          </cell>
        </row>
        <row r="25">
          <cell r="D25">
            <v>393600</v>
          </cell>
        </row>
        <row r="26">
          <cell r="D26">
            <v>484800</v>
          </cell>
        </row>
        <row r="27">
          <cell r="D27">
            <v>116085.29863530604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35129.599999999999</v>
          </cell>
        </row>
        <row r="31">
          <cell r="D31">
            <v>51465.667436766016</v>
          </cell>
        </row>
        <row r="32">
          <cell r="D32">
            <v>376855.53650920012</v>
          </cell>
        </row>
        <row r="33">
          <cell r="D33">
            <v>376855.53650920012</v>
          </cell>
        </row>
        <row r="53">
          <cell r="D53">
            <v>63000</v>
          </cell>
        </row>
        <row r="54">
          <cell r="D54">
            <v>0</v>
          </cell>
        </row>
        <row r="55">
          <cell r="D55">
            <v>1000</v>
          </cell>
        </row>
        <row r="56">
          <cell r="D56">
            <v>16700</v>
          </cell>
        </row>
        <row r="57">
          <cell r="D57">
            <v>8400</v>
          </cell>
        </row>
        <row r="58">
          <cell r="D58">
            <v>0</v>
          </cell>
        </row>
        <row r="59">
          <cell r="D59">
            <v>700</v>
          </cell>
        </row>
        <row r="60">
          <cell r="D60">
            <v>0</v>
          </cell>
        </row>
        <row r="61">
          <cell r="D61">
            <v>11500</v>
          </cell>
        </row>
        <row r="62">
          <cell r="D62">
            <v>0</v>
          </cell>
        </row>
        <row r="63">
          <cell r="D63">
            <v>12000</v>
          </cell>
        </row>
        <row r="64">
          <cell r="D64">
            <v>0</v>
          </cell>
        </row>
        <row r="65">
          <cell r="D65">
            <v>105792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6000</v>
          </cell>
        </row>
        <row r="69">
          <cell r="D69">
            <v>0</v>
          </cell>
        </row>
        <row r="70">
          <cell r="D70">
            <v>300</v>
          </cell>
        </row>
        <row r="71">
          <cell r="D71">
            <v>0</v>
          </cell>
        </row>
        <row r="72">
          <cell r="D72">
            <v>200</v>
          </cell>
        </row>
        <row r="73">
          <cell r="D73">
            <v>313740</v>
          </cell>
        </row>
        <row r="74">
          <cell r="D74">
            <v>0</v>
          </cell>
        </row>
        <row r="75">
          <cell r="D75">
            <v>2400</v>
          </cell>
        </row>
        <row r="76">
          <cell r="D76">
            <v>25000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6000</v>
          </cell>
        </row>
        <row r="80">
          <cell r="D80">
            <v>1000</v>
          </cell>
        </row>
        <row r="81">
          <cell r="D81">
            <v>1000</v>
          </cell>
        </row>
        <row r="82">
          <cell r="D82">
            <v>0</v>
          </cell>
        </row>
        <row r="83">
          <cell r="D83">
            <v>12000</v>
          </cell>
        </row>
        <row r="84">
          <cell r="D84">
            <v>12000</v>
          </cell>
        </row>
        <row r="85">
          <cell r="D85">
            <v>3694</v>
          </cell>
        </row>
        <row r="86">
          <cell r="D86">
            <v>2000</v>
          </cell>
        </row>
        <row r="87">
          <cell r="D87">
            <v>0</v>
          </cell>
        </row>
        <row r="88">
          <cell r="D88">
            <v>53800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3600</v>
          </cell>
        </row>
        <row r="95">
          <cell r="D95">
            <v>0</v>
          </cell>
        </row>
        <row r="96">
          <cell r="D96">
            <v>2000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23000</v>
          </cell>
        </row>
        <row r="102">
          <cell r="D102">
            <v>12000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15000</v>
          </cell>
        </row>
        <row r="106">
          <cell r="D106">
            <v>4000</v>
          </cell>
        </row>
        <row r="107">
          <cell r="D107">
            <v>103465.0279362319</v>
          </cell>
        </row>
        <row r="108">
          <cell r="D108">
            <v>41700</v>
          </cell>
        </row>
        <row r="109">
          <cell r="D109">
            <v>16500</v>
          </cell>
        </row>
        <row r="116">
          <cell r="D116">
            <v>0</v>
          </cell>
        </row>
      </sheetData>
      <sheetData sheetId="2" refreshError="1"/>
      <sheetData sheetId="3">
        <row r="6">
          <cell r="H6">
            <v>852383.36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K7">
            <v>28328.32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CT"/>
      <sheetName val="PRESUP VS EJERCIDO"/>
      <sheetName val="COMP"/>
      <sheetName val="LDF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 refreshError="1"/>
      <sheetData sheetId="1">
        <row r="19">
          <cell r="E19">
            <v>3768563.3650920014</v>
          </cell>
        </row>
        <row r="21">
          <cell r="E21">
            <v>4253999.6499999994</v>
          </cell>
        </row>
        <row r="22">
          <cell r="E22">
            <v>0</v>
          </cell>
        </row>
        <row r="23">
          <cell r="E23">
            <v>115797.75173272348</v>
          </cell>
        </row>
        <row r="24">
          <cell r="E24">
            <v>527523.09122685168</v>
          </cell>
        </row>
        <row r="25">
          <cell r="E25">
            <v>393600</v>
          </cell>
        </row>
        <row r="26">
          <cell r="E26">
            <v>484800</v>
          </cell>
        </row>
        <row r="27">
          <cell r="E27">
            <v>116085.29863530604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35129.599999999999</v>
          </cell>
        </row>
        <row r="31">
          <cell r="E31">
            <v>51465.667436766016</v>
          </cell>
        </row>
        <row r="32">
          <cell r="E32">
            <v>376855.53650920012</v>
          </cell>
        </row>
        <row r="33">
          <cell r="E33">
            <v>376855.53650920012</v>
          </cell>
        </row>
        <row r="34">
          <cell r="E34">
            <v>23168.04</v>
          </cell>
        </row>
        <row r="35">
          <cell r="E35">
            <v>15000</v>
          </cell>
        </row>
        <row r="36">
          <cell r="E36">
            <v>500</v>
          </cell>
        </row>
        <row r="37">
          <cell r="E37">
            <v>18000</v>
          </cell>
        </row>
        <row r="38">
          <cell r="E38">
            <v>0</v>
          </cell>
        </row>
        <row r="39">
          <cell r="E39">
            <v>1000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1600</v>
          </cell>
        </row>
        <row r="43">
          <cell r="E43">
            <v>9000</v>
          </cell>
        </row>
        <row r="44">
          <cell r="E44">
            <v>1000</v>
          </cell>
        </row>
        <row r="45">
          <cell r="E45">
            <v>5500</v>
          </cell>
        </row>
        <row r="46">
          <cell r="E46">
            <v>0</v>
          </cell>
        </row>
        <row r="47">
          <cell r="E47">
            <v>65000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12000</v>
          </cell>
        </row>
        <row r="51">
          <cell r="E51">
            <v>6000</v>
          </cell>
        </row>
        <row r="52">
          <cell r="E52">
            <v>1500</v>
          </cell>
        </row>
        <row r="53">
          <cell r="E53">
            <v>5500</v>
          </cell>
        </row>
        <row r="54">
          <cell r="E54">
            <v>5000</v>
          </cell>
        </row>
        <row r="55">
          <cell r="E55">
            <v>63000</v>
          </cell>
        </row>
        <row r="56">
          <cell r="E56">
            <v>0</v>
          </cell>
        </row>
        <row r="57">
          <cell r="E57">
            <v>1000</v>
          </cell>
        </row>
        <row r="58">
          <cell r="E58">
            <v>16000</v>
          </cell>
        </row>
        <row r="59">
          <cell r="E59">
            <v>13400</v>
          </cell>
        </row>
        <row r="60">
          <cell r="E60">
            <v>0</v>
          </cell>
        </row>
        <row r="61">
          <cell r="E61">
            <v>700</v>
          </cell>
        </row>
        <row r="62">
          <cell r="E62">
            <v>0</v>
          </cell>
        </row>
        <row r="63">
          <cell r="E63">
            <v>11500</v>
          </cell>
        </row>
        <row r="64">
          <cell r="E64">
            <v>0</v>
          </cell>
        </row>
        <row r="65">
          <cell r="E65">
            <v>12000</v>
          </cell>
        </row>
        <row r="66">
          <cell r="E66">
            <v>0</v>
          </cell>
        </row>
        <row r="67">
          <cell r="E67">
            <v>105792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6000</v>
          </cell>
        </row>
        <row r="71">
          <cell r="E71">
            <v>0</v>
          </cell>
        </row>
        <row r="72">
          <cell r="E72">
            <v>300</v>
          </cell>
        </row>
        <row r="73">
          <cell r="E73">
            <v>0</v>
          </cell>
        </row>
        <row r="74">
          <cell r="E74">
            <v>400</v>
          </cell>
        </row>
        <row r="75">
          <cell r="E75">
            <v>313740</v>
          </cell>
        </row>
        <row r="76">
          <cell r="E76">
            <v>0</v>
          </cell>
        </row>
        <row r="77">
          <cell r="E77">
            <v>2400</v>
          </cell>
        </row>
        <row r="78">
          <cell r="E78">
            <v>25000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6500</v>
          </cell>
        </row>
        <row r="82">
          <cell r="E82">
            <v>1000</v>
          </cell>
        </row>
        <row r="83">
          <cell r="E83">
            <v>1000</v>
          </cell>
        </row>
        <row r="84">
          <cell r="E84">
            <v>9280</v>
          </cell>
        </row>
        <row r="85">
          <cell r="E85">
            <v>12000</v>
          </cell>
        </row>
        <row r="86">
          <cell r="E86">
            <v>10000</v>
          </cell>
        </row>
        <row r="87">
          <cell r="E87">
            <v>3694</v>
          </cell>
        </row>
        <row r="88">
          <cell r="E88">
            <v>1000</v>
          </cell>
        </row>
        <row r="89">
          <cell r="E89">
            <v>0</v>
          </cell>
        </row>
        <row r="90">
          <cell r="E90">
            <v>38600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3600</v>
          </cell>
        </row>
        <row r="97">
          <cell r="E97">
            <v>0</v>
          </cell>
        </row>
        <row r="98">
          <cell r="E98">
            <v>2000</v>
          </cell>
        </row>
        <row r="99">
          <cell r="E99">
            <v>0</v>
          </cell>
        </row>
        <row r="100">
          <cell r="E100">
            <v>0</v>
          </cell>
        </row>
        <row r="101">
          <cell r="E101">
            <v>0</v>
          </cell>
        </row>
        <row r="102">
          <cell r="E102">
            <v>0</v>
          </cell>
        </row>
        <row r="103">
          <cell r="E103">
            <v>17300</v>
          </cell>
        </row>
        <row r="104">
          <cell r="E104">
            <v>12000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15000</v>
          </cell>
        </row>
        <row r="108">
          <cell r="E108">
            <v>4000</v>
          </cell>
        </row>
        <row r="109">
          <cell r="E109">
            <v>103465.0279362319</v>
          </cell>
        </row>
        <row r="110">
          <cell r="E110">
            <v>93920</v>
          </cell>
        </row>
        <row r="111">
          <cell r="E111">
            <v>16500</v>
          </cell>
        </row>
        <row r="116">
          <cell r="E116">
            <v>0</v>
          </cell>
          <cell r="R116">
            <v>0</v>
          </cell>
        </row>
      </sheetData>
      <sheetData sheetId="2" refreshError="1"/>
      <sheetData sheetId="3">
        <row r="6">
          <cell r="G6">
            <v>1816884.91</v>
          </cell>
          <cell r="H6">
            <v>1652239.53</v>
          </cell>
        </row>
        <row r="7">
          <cell r="G7">
            <v>1516868.42</v>
          </cell>
          <cell r="H7">
            <v>1474639.71</v>
          </cell>
        </row>
        <row r="8">
          <cell r="G8">
            <v>0</v>
          </cell>
          <cell r="H8">
            <v>0</v>
          </cell>
        </row>
        <row r="9">
          <cell r="G9">
            <v>404609.64</v>
          </cell>
          <cell r="H9">
            <v>232162.61000000002</v>
          </cell>
        </row>
        <row r="10">
          <cell r="G10">
            <v>503312.86</v>
          </cell>
          <cell r="H10">
            <v>503312.86</v>
          </cell>
        </row>
        <row r="11">
          <cell r="G11">
            <v>0</v>
          </cell>
          <cell r="H11">
            <v>0</v>
          </cell>
        </row>
        <row r="12">
          <cell r="G12">
            <v>0</v>
          </cell>
          <cell r="H12">
            <v>0</v>
          </cell>
        </row>
        <row r="14">
          <cell r="D14">
            <v>53168.04</v>
          </cell>
          <cell r="G14">
            <v>11331.740000000002</v>
          </cell>
          <cell r="H14">
            <v>11331.740000000002</v>
          </cell>
        </row>
        <row r="15">
          <cell r="D15">
            <v>1200</v>
          </cell>
          <cell r="G15">
            <v>70</v>
          </cell>
          <cell r="H15">
            <v>70</v>
          </cell>
        </row>
        <row r="16">
          <cell r="D16">
            <v>0</v>
          </cell>
          <cell r="G16">
            <v>0</v>
          </cell>
          <cell r="H16">
            <v>0</v>
          </cell>
        </row>
        <row r="17">
          <cell r="D17">
            <v>11000</v>
          </cell>
          <cell r="G17">
            <v>0</v>
          </cell>
          <cell r="H17">
            <v>0</v>
          </cell>
        </row>
        <row r="18">
          <cell r="D18">
            <v>0</v>
          </cell>
          <cell r="G18">
            <v>2536.09</v>
          </cell>
          <cell r="H18">
            <v>2536.09</v>
          </cell>
        </row>
        <row r="19">
          <cell r="D19">
            <v>75000</v>
          </cell>
          <cell r="G19">
            <v>20937.29</v>
          </cell>
          <cell r="H19">
            <v>21500</v>
          </cell>
        </row>
        <row r="20">
          <cell r="D20">
            <v>0</v>
          </cell>
          <cell r="G20">
            <v>0</v>
          </cell>
          <cell r="H20">
            <v>0</v>
          </cell>
        </row>
        <row r="21">
          <cell r="D21">
            <v>0</v>
          </cell>
          <cell r="G21">
            <v>0</v>
          </cell>
          <cell r="H21">
            <v>0</v>
          </cell>
        </row>
        <row r="22">
          <cell r="D22">
            <v>32000</v>
          </cell>
          <cell r="G22">
            <v>0</v>
          </cell>
          <cell r="H22">
            <v>0</v>
          </cell>
        </row>
        <row r="24">
          <cell r="G24">
            <v>39713.039999999994</v>
          </cell>
          <cell r="H24">
            <v>39264.039999999994</v>
          </cell>
        </row>
        <row r="25">
          <cell r="G25">
            <v>1740</v>
          </cell>
          <cell r="H25">
            <v>1740</v>
          </cell>
        </row>
        <row r="26">
          <cell r="G26">
            <v>202190.82</v>
          </cell>
          <cell r="H26">
            <v>202190.82</v>
          </cell>
        </row>
        <row r="27">
          <cell r="G27">
            <v>22480.59</v>
          </cell>
          <cell r="H27">
            <v>21374.05</v>
          </cell>
        </row>
        <row r="28">
          <cell r="G28">
            <v>6840.54</v>
          </cell>
          <cell r="H28">
            <v>6840.54</v>
          </cell>
        </row>
        <row r="29">
          <cell r="G29">
            <v>8235.2999999999993</v>
          </cell>
          <cell r="H29">
            <v>8235.2999999999993</v>
          </cell>
        </row>
        <row r="30">
          <cell r="G30">
            <v>496</v>
          </cell>
          <cell r="H30">
            <v>496</v>
          </cell>
        </row>
        <row r="31">
          <cell r="G31">
            <v>10434.74</v>
          </cell>
          <cell r="H31">
            <v>10434.74</v>
          </cell>
        </row>
        <row r="32">
          <cell r="G32">
            <v>48071.360000000001</v>
          </cell>
          <cell r="H32">
            <v>41333.53</v>
          </cell>
        </row>
        <row r="34">
          <cell r="G34">
            <v>0</v>
          </cell>
          <cell r="H34">
            <v>0</v>
          </cell>
        </row>
        <row r="35">
          <cell r="G35">
            <v>0</v>
          </cell>
          <cell r="H35">
            <v>0</v>
          </cell>
        </row>
        <row r="36">
          <cell r="G36">
            <v>0</v>
          </cell>
          <cell r="H36">
            <v>0</v>
          </cell>
        </row>
        <row r="37">
          <cell r="G37">
            <v>21521.08</v>
          </cell>
          <cell r="H37">
            <v>21521.08</v>
          </cell>
        </row>
        <row r="38">
          <cell r="G38">
            <v>0</v>
          </cell>
          <cell r="H38">
            <v>0</v>
          </cell>
        </row>
        <row r="39">
          <cell r="G39">
            <v>0</v>
          </cell>
          <cell r="H39">
            <v>0</v>
          </cell>
        </row>
        <row r="40">
          <cell r="G40">
            <v>0</v>
          </cell>
          <cell r="H40">
            <v>0</v>
          </cell>
        </row>
        <row r="41">
          <cell r="G41">
            <v>0</v>
          </cell>
          <cell r="H41">
            <v>0</v>
          </cell>
        </row>
        <row r="42">
          <cell r="G42">
            <v>0</v>
          </cell>
          <cell r="H42">
            <v>0</v>
          </cell>
        </row>
        <row r="44">
          <cell r="G44">
            <v>0</v>
          </cell>
          <cell r="H44">
            <v>0</v>
          </cell>
        </row>
        <row r="45">
          <cell r="G45">
            <v>0</v>
          </cell>
          <cell r="H45">
            <v>0</v>
          </cell>
        </row>
        <row r="46">
          <cell r="G46">
            <v>0</v>
          </cell>
          <cell r="H46">
            <v>0</v>
          </cell>
        </row>
        <row r="47">
          <cell r="G47">
            <v>0</v>
          </cell>
          <cell r="H47">
            <v>0</v>
          </cell>
        </row>
        <row r="48">
          <cell r="G48">
            <v>0</v>
          </cell>
          <cell r="H48">
            <v>0</v>
          </cell>
        </row>
        <row r="49">
          <cell r="G49">
            <v>0</v>
          </cell>
          <cell r="H49">
            <v>0</v>
          </cell>
        </row>
        <row r="50">
          <cell r="G50">
            <v>0</v>
          </cell>
          <cell r="H50">
            <v>0</v>
          </cell>
        </row>
        <row r="51">
          <cell r="G51">
            <v>0</v>
          </cell>
          <cell r="H51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showGridLines="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16" ht="50.1" customHeight="1" x14ac:dyDescent="0.2">
      <c r="A1" s="63" t="s">
        <v>141</v>
      </c>
      <c r="B1" s="64"/>
      <c r="C1" s="64"/>
      <c r="D1" s="64"/>
      <c r="E1" s="64"/>
      <c r="F1" s="64"/>
      <c r="G1" s="64"/>
      <c r="H1" s="65"/>
    </row>
    <row r="2" spans="1:16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16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16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16" x14ac:dyDescent="0.2">
      <c r="A5" s="54" t="s">
        <v>69</v>
      </c>
      <c r="B5" s="7"/>
      <c r="C5" s="56">
        <f>+SUM(C6:C12)</f>
        <v>10500675.497142049</v>
      </c>
      <c r="D5" s="57">
        <f>+E5-C5</f>
        <v>0</v>
      </c>
      <c r="E5" s="56">
        <f>+SUM(E6:E12)</f>
        <v>10500675.497142049</v>
      </c>
      <c r="F5" s="56">
        <f>+SUM(F6:F12)</f>
        <v>4241675.83</v>
      </c>
      <c r="G5" s="56">
        <f>+SUM(G6:G12)</f>
        <v>3862354.71</v>
      </c>
      <c r="H5" s="56">
        <f>+E5-F5</f>
        <v>6258999.6671420485</v>
      </c>
      <c r="I5" s="55"/>
      <c r="J5" s="55"/>
      <c r="K5" s="55"/>
      <c r="L5" s="55"/>
      <c r="M5" s="55"/>
      <c r="N5" s="55"/>
    </row>
    <row r="6" spans="1:16" x14ac:dyDescent="0.2">
      <c r="A6" s="5"/>
      <c r="B6" s="11" t="s">
        <v>78</v>
      </c>
      <c r="C6" s="15">
        <f>+'[1]PRESUP VS EJERCIDO'!D19</f>
        <v>3768563.3650920014</v>
      </c>
      <c r="D6" s="57">
        <f t="shared" ref="D6:D52" si="0">+E6-C6</f>
        <v>0</v>
      </c>
      <c r="E6" s="15">
        <f>+'[2]PRESUP VS EJERCIDO'!E19</f>
        <v>3768563.3650920014</v>
      </c>
      <c r="F6" s="15">
        <f>+[2]LDF!G6</f>
        <v>1816884.91</v>
      </c>
      <c r="G6" s="15">
        <f>+[2]LDF!H6</f>
        <v>1652239.53</v>
      </c>
      <c r="H6" s="15">
        <f>+E6-F6</f>
        <v>1951678.4550920015</v>
      </c>
    </row>
    <row r="7" spans="1:16" x14ac:dyDescent="0.2">
      <c r="A7" s="5"/>
      <c r="B7" s="11" t="s">
        <v>79</v>
      </c>
      <c r="C7" s="15">
        <f>+'[1]PRESUP VS EJERCIDO'!$D$21</f>
        <v>4253999.6499999994</v>
      </c>
      <c r="D7" s="57">
        <f t="shared" si="0"/>
        <v>0</v>
      </c>
      <c r="E7" s="15">
        <f>+'[2]PRESUP VS EJERCIDO'!E21</f>
        <v>4253999.6499999994</v>
      </c>
      <c r="F7" s="15">
        <f>+[2]LDF!G7</f>
        <v>1516868.42</v>
      </c>
      <c r="G7" s="15">
        <f>+[2]LDF!H7</f>
        <v>1474639.71</v>
      </c>
      <c r="H7" s="15">
        <f t="shared" ref="H7:H44" si="1">+E7-F7</f>
        <v>2737131.2299999995</v>
      </c>
    </row>
    <row r="8" spans="1:16" x14ac:dyDescent="0.2">
      <c r="A8" s="5"/>
      <c r="B8" s="11" t="s">
        <v>80</v>
      </c>
      <c r="C8" s="15">
        <f>+SUM('[1]PRESUP VS EJERCIDO'!D22:D24)</f>
        <v>643320.84295957512</v>
      </c>
      <c r="D8" s="57">
        <f t="shared" si="0"/>
        <v>0</v>
      </c>
      <c r="E8" s="15">
        <f>+SUM('[2]PRESUP VS EJERCIDO'!E22:E24)</f>
        <v>643320.84295957512</v>
      </c>
      <c r="F8" s="15">
        <f>+[2]LDF!G8</f>
        <v>0</v>
      </c>
      <c r="G8" s="15">
        <f>+[2]LDF!H8</f>
        <v>0</v>
      </c>
      <c r="H8" s="15">
        <f t="shared" si="1"/>
        <v>643320.84295957512</v>
      </c>
    </row>
    <row r="9" spans="1:16" x14ac:dyDescent="0.2">
      <c r="A9" s="5"/>
      <c r="B9" s="11" t="s">
        <v>35</v>
      </c>
      <c r="C9" s="15">
        <f>+SUM('[1]PRESUP VS EJERCIDO'!D25:D26)</f>
        <v>878400</v>
      </c>
      <c r="D9" s="57">
        <f t="shared" si="0"/>
        <v>0</v>
      </c>
      <c r="E9" s="15">
        <f>+SUM('[2]PRESUP VS EJERCIDO'!E25:E26)</f>
        <v>878400</v>
      </c>
      <c r="F9" s="15">
        <f>+[2]LDF!G9</f>
        <v>404609.64</v>
      </c>
      <c r="G9" s="15">
        <f>+[2]LDF!H9</f>
        <v>232162.61000000002</v>
      </c>
      <c r="H9" s="15">
        <f t="shared" si="1"/>
        <v>473790.36</v>
      </c>
    </row>
    <row r="10" spans="1:16" x14ac:dyDescent="0.2">
      <c r="A10" s="5"/>
      <c r="B10" s="11" t="s">
        <v>81</v>
      </c>
      <c r="C10" s="15">
        <f>+SUM('[1]PRESUP VS EJERCIDO'!D27:D33)</f>
        <v>956391.63909047225</v>
      </c>
      <c r="D10" s="57">
        <f t="shared" si="0"/>
        <v>0</v>
      </c>
      <c r="E10" s="15">
        <f>+SUM('[2]PRESUP VS EJERCIDO'!E27:E33)</f>
        <v>956391.63909047225</v>
      </c>
      <c r="F10" s="15">
        <f>+[2]LDF!G10</f>
        <v>503312.86</v>
      </c>
      <c r="G10" s="15">
        <f>+[2]LDF!H10</f>
        <v>503312.86</v>
      </c>
      <c r="H10" s="15">
        <f t="shared" si="1"/>
        <v>453078.77909047226</v>
      </c>
    </row>
    <row r="11" spans="1:16" x14ac:dyDescent="0.2">
      <c r="A11" s="5"/>
      <c r="B11" s="11" t="s">
        <v>36</v>
      </c>
      <c r="C11" s="15">
        <v>0</v>
      </c>
      <c r="D11" s="57">
        <f t="shared" si="0"/>
        <v>0</v>
      </c>
      <c r="E11" s="15">
        <v>0</v>
      </c>
      <c r="F11" s="15">
        <f>+[2]LDF!G11</f>
        <v>0</v>
      </c>
      <c r="G11" s="15">
        <f>+[2]LDF!H11</f>
        <v>0</v>
      </c>
      <c r="H11" s="15">
        <f t="shared" si="1"/>
        <v>0</v>
      </c>
    </row>
    <row r="12" spans="1:16" x14ac:dyDescent="0.2">
      <c r="A12" s="5"/>
      <c r="B12" s="11" t="s">
        <v>82</v>
      </c>
      <c r="C12" s="15">
        <v>0</v>
      </c>
      <c r="D12" s="57">
        <f t="shared" si="0"/>
        <v>0</v>
      </c>
      <c r="E12" s="15">
        <v>0</v>
      </c>
      <c r="F12" s="15">
        <f>+[2]LDF!G12</f>
        <v>0</v>
      </c>
      <c r="G12" s="15">
        <f>+[2]LDF!H12</f>
        <v>0</v>
      </c>
      <c r="H12" s="15">
        <f t="shared" si="1"/>
        <v>0</v>
      </c>
    </row>
    <row r="13" spans="1:16" x14ac:dyDescent="0.2">
      <c r="A13" s="54" t="s">
        <v>70</v>
      </c>
      <c r="B13" s="7"/>
      <c r="C13" s="51">
        <f t="shared" ref="C13:D13" si="2">+SUM(C14:C22)</f>
        <v>172368.04</v>
      </c>
      <c r="D13" s="51">
        <f t="shared" si="2"/>
        <v>-2600</v>
      </c>
      <c r="E13" s="51">
        <f>+SUM(E14:E22)</f>
        <v>169768.04</v>
      </c>
      <c r="F13" s="51">
        <f>+SUM(F14:F22)</f>
        <v>34875.120000000003</v>
      </c>
      <c r="G13" s="51">
        <f>+SUM(G14:G22)</f>
        <v>35437.83</v>
      </c>
      <c r="H13" s="15">
        <f t="shared" si="1"/>
        <v>134892.92000000001</v>
      </c>
      <c r="I13" s="55"/>
      <c r="J13" s="55"/>
      <c r="K13" s="55"/>
      <c r="L13" s="55"/>
      <c r="M13" s="55"/>
      <c r="N13" s="55"/>
      <c r="O13" s="55"/>
      <c r="P13" s="55"/>
    </row>
    <row r="14" spans="1:16" x14ac:dyDescent="0.2">
      <c r="A14" s="5"/>
      <c r="B14" s="11" t="s">
        <v>83</v>
      </c>
      <c r="C14" s="15">
        <f>+[2]LDF!D14</f>
        <v>53168.04</v>
      </c>
      <c r="D14" s="57">
        <f t="shared" si="0"/>
        <v>3500</v>
      </c>
      <c r="E14" s="15">
        <f>+SUM('[2]PRESUP VS EJERCIDO'!E34:E38)</f>
        <v>56668.04</v>
      </c>
      <c r="F14" s="15">
        <f>+[2]LDF!G14</f>
        <v>11331.740000000002</v>
      </c>
      <c r="G14" s="15">
        <f>+[2]LDF!H14</f>
        <v>11331.740000000002</v>
      </c>
      <c r="H14" s="15">
        <f t="shared" si="1"/>
        <v>45336.3</v>
      </c>
    </row>
    <row r="15" spans="1:16" x14ac:dyDescent="0.2">
      <c r="A15" s="5"/>
      <c r="B15" s="11" t="s">
        <v>84</v>
      </c>
      <c r="C15" s="15">
        <f>+[2]LDF!D15</f>
        <v>1200</v>
      </c>
      <c r="D15" s="57">
        <f t="shared" si="0"/>
        <v>-200</v>
      </c>
      <c r="E15" s="15">
        <f>+SUM('[2]PRESUP VS EJERCIDO'!$E$39)</f>
        <v>1000</v>
      </c>
      <c r="F15" s="15">
        <f>+[2]LDF!G15</f>
        <v>70</v>
      </c>
      <c r="G15" s="15">
        <f>+[2]LDF!H15</f>
        <v>70</v>
      </c>
      <c r="H15" s="15">
        <f t="shared" si="1"/>
        <v>930</v>
      </c>
    </row>
    <row r="16" spans="1:16" x14ac:dyDescent="0.2">
      <c r="A16" s="5"/>
      <c r="B16" s="11" t="s">
        <v>85</v>
      </c>
      <c r="C16" s="15">
        <f>+[2]LDF!D16</f>
        <v>0</v>
      </c>
      <c r="D16" s="57">
        <f t="shared" si="0"/>
        <v>0</v>
      </c>
      <c r="E16" s="15">
        <v>0</v>
      </c>
      <c r="F16" s="15">
        <f>+[2]LDF!G16</f>
        <v>0</v>
      </c>
      <c r="G16" s="15">
        <f>+[2]LDF!H16</f>
        <v>0</v>
      </c>
      <c r="H16" s="15">
        <f t="shared" si="1"/>
        <v>0</v>
      </c>
    </row>
    <row r="17" spans="1:10" x14ac:dyDescent="0.2">
      <c r="A17" s="5"/>
      <c r="B17" s="11" t="s">
        <v>86</v>
      </c>
      <c r="C17" s="15">
        <f>+[2]LDF!D17</f>
        <v>11000</v>
      </c>
      <c r="D17" s="57">
        <f t="shared" si="0"/>
        <v>-400</v>
      </c>
      <c r="E17" s="15">
        <f>+SUM('[2]PRESUP VS EJERCIDO'!E40:E43)</f>
        <v>10600</v>
      </c>
      <c r="F17" s="15">
        <f>+[2]LDF!G17</f>
        <v>0</v>
      </c>
      <c r="G17" s="15">
        <f>+[2]LDF!H17</f>
        <v>0</v>
      </c>
      <c r="H17" s="15">
        <f t="shared" si="1"/>
        <v>10600</v>
      </c>
    </row>
    <row r="18" spans="1:10" x14ac:dyDescent="0.2">
      <c r="A18" s="5"/>
      <c r="B18" s="11" t="s">
        <v>87</v>
      </c>
      <c r="C18" s="15">
        <f>+[2]LDF!D18</f>
        <v>0</v>
      </c>
      <c r="D18" s="57">
        <f t="shared" si="0"/>
        <v>6500</v>
      </c>
      <c r="E18" s="15">
        <f>+SUM('[2]PRESUP VS EJERCIDO'!$E$44:$E$45)</f>
        <v>6500</v>
      </c>
      <c r="F18" s="15">
        <f>+[2]LDF!G18</f>
        <v>2536.09</v>
      </c>
      <c r="G18" s="15">
        <f>+[2]LDF!H18</f>
        <v>2536.09</v>
      </c>
      <c r="H18" s="15">
        <f t="shared" si="1"/>
        <v>3963.91</v>
      </c>
    </row>
    <row r="19" spans="1:10" x14ac:dyDescent="0.2">
      <c r="A19" s="5"/>
      <c r="B19" s="11" t="s">
        <v>88</v>
      </c>
      <c r="C19" s="15">
        <f>+[2]LDF!D19</f>
        <v>75000</v>
      </c>
      <c r="D19" s="57">
        <f t="shared" si="0"/>
        <v>-10000</v>
      </c>
      <c r="E19" s="15">
        <f>+SUM('[2]PRESUP VS EJERCIDO'!E46:E47)</f>
        <v>65000</v>
      </c>
      <c r="F19" s="15">
        <f>+[2]LDF!G19</f>
        <v>20937.29</v>
      </c>
      <c r="G19" s="15">
        <f>+[2]LDF!H19</f>
        <v>21500</v>
      </c>
      <c r="H19" s="15">
        <f t="shared" si="1"/>
        <v>44062.71</v>
      </c>
    </row>
    <row r="20" spans="1:10" x14ac:dyDescent="0.2">
      <c r="A20" s="5"/>
      <c r="B20" s="11" t="s">
        <v>89</v>
      </c>
      <c r="C20" s="15">
        <f>+[2]LDF!D20</f>
        <v>0</v>
      </c>
      <c r="D20" s="57">
        <f t="shared" si="0"/>
        <v>0</v>
      </c>
      <c r="E20" s="15">
        <f>+SUM('[2]PRESUP VS EJERCIDO'!E48:E49)</f>
        <v>0</v>
      </c>
      <c r="F20" s="15">
        <f>+[2]LDF!G20</f>
        <v>0</v>
      </c>
      <c r="G20" s="15">
        <f>+[2]LDF!H20</f>
        <v>0</v>
      </c>
      <c r="H20" s="15">
        <f t="shared" si="1"/>
        <v>0</v>
      </c>
    </row>
    <row r="21" spans="1:10" x14ac:dyDescent="0.2">
      <c r="A21" s="5"/>
      <c r="B21" s="11" t="s">
        <v>90</v>
      </c>
      <c r="C21" s="15">
        <f>+[2]LDF!D21</f>
        <v>0</v>
      </c>
      <c r="D21" s="57">
        <f t="shared" si="0"/>
        <v>0</v>
      </c>
      <c r="E21" s="15">
        <v>0</v>
      </c>
      <c r="F21" s="15">
        <f>+[2]LDF!G21</f>
        <v>0</v>
      </c>
      <c r="G21" s="15">
        <f>+[2]LDF!H21</f>
        <v>0</v>
      </c>
      <c r="H21" s="15">
        <f t="shared" si="1"/>
        <v>0</v>
      </c>
    </row>
    <row r="22" spans="1:10" x14ac:dyDescent="0.2">
      <c r="A22" s="5"/>
      <c r="B22" s="11" t="s">
        <v>91</v>
      </c>
      <c r="C22" s="15">
        <f>+[2]LDF!D22</f>
        <v>32000</v>
      </c>
      <c r="D22" s="57">
        <f t="shared" si="0"/>
        <v>-2000</v>
      </c>
      <c r="E22" s="15">
        <f>+SUM('[2]PRESUP VS EJERCIDO'!E50:E54)</f>
        <v>30000</v>
      </c>
      <c r="F22" s="15">
        <f>+[2]LDF!G22</f>
        <v>0</v>
      </c>
      <c r="G22" s="15">
        <f>+[2]LDF!H22</f>
        <v>0</v>
      </c>
      <c r="H22" s="15">
        <f t="shared" si="1"/>
        <v>30000</v>
      </c>
    </row>
    <row r="23" spans="1:10" x14ac:dyDescent="0.2">
      <c r="A23" s="54" t="s">
        <v>71</v>
      </c>
      <c r="B23" s="7"/>
      <c r="C23" s="51">
        <f>+SUM(C24:C32)</f>
        <v>821291.02793623193</v>
      </c>
      <c r="D23" s="57">
        <f t="shared" si="0"/>
        <v>-9620</v>
      </c>
      <c r="E23" s="51">
        <f>+SUM(E24:E32)</f>
        <v>811671.02793623193</v>
      </c>
      <c r="F23" s="51">
        <f>+SUM(F24:F32)</f>
        <v>340202.38999999996</v>
      </c>
      <c r="G23" s="51">
        <f>+SUM(G24:G32)</f>
        <v>331909.0199999999</v>
      </c>
      <c r="H23" s="15">
        <f t="shared" si="1"/>
        <v>471468.63793623197</v>
      </c>
      <c r="I23" s="55"/>
      <c r="J23" s="55"/>
    </row>
    <row r="24" spans="1:10" x14ac:dyDescent="0.2">
      <c r="A24" s="5"/>
      <c r="B24" s="11" t="s">
        <v>92</v>
      </c>
      <c r="C24" s="15">
        <f>+SUM('[1]PRESUP VS EJERCIDO'!D53:D59)</f>
        <v>89800</v>
      </c>
      <c r="D24" s="57">
        <f t="shared" si="0"/>
        <v>4300</v>
      </c>
      <c r="E24" s="15">
        <f>+SUM('[2]PRESUP VS EJERCIDO'!E55:E61)</f>
        <v>94100</v>
      </c>
      <c r="F24" s="15">
        <f>+[2]LDF!G24</f>
        <v>39713.039999999994</v>
      </c>
      <c r="G24" s="15">
        <f>+[2]LDF!H24</f>
        <v>39264.039999999994</v>
      </c>
      <c r="H24" s="15">
        <f t="shared" si="1"/>
        <v>54386.960000000006</v>
      </c>
    </row>
    <row r="25" spans="1:10" x14ac:dyDescent="0.2">
      <c r="A25" s="5"/>
      <c r="B25" s="11" t="s">
        <v>93</v>
      </c>
      <c r="C25" s="15">
        <f>+SUM('[1]PRESUP VS EJERCIDO'!D60:D63)</f>
        <v>23500</v>
      </c>
      <c r="D25" s="57">
        <f t="shared" si="0"/>
        <v>0</v>
      </c>
      <c r="E25" s="15">
        <f>+SUM('[2]PRESUP VS EJERCIDO'!E62:E65)</f>
        <v>23500</v>
      </c>
      <c r="F25" s="15">
        <f>+[2]LDF!G25</f>
        <v>1740</v>
      </c>
      <c r="G25" s="15">
        <f>+[2]LDF!H25</f>
        <v>1740</v>
      </c>
      <c r="H25" s="15">
        <f t="shared" si="1"/>
        <v>21760</v>
      </c>
    </row>
    <row r="26" spans="1:10" x14ac:dyDescent="0.2">
      <c r="A26" s="5"/>
      <c r="B26" s="11" t="s">
        <v>94</v>
      </c>
      <c r="C26" s="15">
        <f>+SUM('[1]PRESUP VS EJERCIDO'!D64:D74)</f>
        <v>426032</v>
      </c>
      <c r="D26" s="57">
        <f t="shared" si="0"/>
        <v>200</v>
      </c>
      <c r="E26" s="15">
        <f>+SUM('[2]PRESUP VS EJERCIDO'!E66:E76)</f>
        <v>426232</v>
      </c>
      <c r="F26" s="15">
        <f>+[2]LDF!G26</f>
        <v>202190.82</v>
      </c>
      <c r="G26" s="15">
        <f>+[2]LDF!H26</f>
        <v>202190.82</v>
      </c>
      <c r="H26" s="15">
        <f t="shared" si="1"/>
        <v>224041.18</v>
      </c>
    </row>
    <row r="27" spans="1:10" x14ac:dyDescent="0.2">
      <c r="A27" s="5"/>
      <c r="B27" s="11" t="s">
        <v>95</v>
      </c>
      <c r="C27" s="15">
        <f>+SUM('[1]PRESUP VS EJERCIDO'!D75:D78)</f>
        <v>27400</v>
      </c>
      <c r="D27" s="57">
        <f t="shared" si="0"/>
        <v>0</v>
      </c>
      <c r="E27" s="15">
        <f>+SUM('[2]PRESUP VS EJERCIDO'!E77:E80)</f>
        <v>27400</v>
      </c>
      <c r="F27" s="15">
        <f>+[2]LDF!G27</f>
        <v>22480.59</v>
      </c>
      <c r="G27" s="15">
        <f>+[2]LDF!H27</f>
        <v>21374.05</v>
      </c>
      <c r="H27" s="15">
        <f t="shared" si="1"/>
        <v>4919.41</v>
      </c>
    </row>
    <row r="28" spans="1:10" x14ac:dyDescent="0.2">
      <c r="A28" s="5"/>
      <c r="B28" s="11" t="s">
        <v>96</v>
      </c>
      <c r="C28" s="15">
        <f>+SUM('[1]PRESUP VS EJERCIDO'!D79:D86)</f>
        <v>37694</v>
      </c>
      <c r="D28" s="57">
        <f t="shared" si="0"/>
        <v>6780</v>
      </c>
      <c r="E28" s="15">
        <f>+SUM('[2]PRESUP VS EJERCIDO'!E81:E88)</f>
        <v>44474</v>
      </c>
      <c r="F28" s="15">
        <f>+[2]LDF!G28</f>
        <v>6840.54</v>
      </c>
      <c r="G28" s="15">
        <f>+[2]LDF!H28</f>
        <v>6840.54</v>
      </c>
      <c r="H28" s="15">
        <f t="shared" si="1"/>
        <v>37633.46</v>
      </c>
    </row>
    <row r="29" spans="1:10" x14ac:dyDescent="0.2">
      <c r="A29" s="5"/>
      <c r="B29" s="11" t="s">
        <v>97</v>
      </c>
      <c r="C29" s="15">
        <f>+SUM('[1]PRESUP VS EJERCIDO'!D87:D91)</f>
        <v>53800</v>
      </c>
      <c r="D29" s="57">
        <f t="shared" si="0"/>
        <v>-15200</v>
      </c>
      <c r="E29" s="15">
        <f>+SUM('[2]PRESUP VS EJERCIDO'!E89:E93)</f>
        <v>38600</v>
      </c>
      <c r="F29" s="15">
        <f>+[2]LDF!G29</f>
        <v>8235.2999999999993</v>
      </c>
      <c r="G29" s="15">
        <f>+[2]LDF!H29</f>
        <v>8235.2999999999993</v>
      </c>
      <c r="H29" s="15">
        <f t="shared" si="1"/>
        <v>30364.7</v>
      </c>
    </row>
    <row r="30" spans="1:10" x14ac:dyDescent="0.2">
      <c r="A30" s="5"/>
      <c r="B30" s="11" t="s">
        <v>98</v>
      </c>
      <c r="C30" s="15">
        <f>+SUM('[1]PRESUP VS EJERCIDO'!D92:D98)</f>
        <v>5600</v>
      </c>
      <c r="D30" s="57">
        <f t="shared" si="0"/>
        <v>0</v>
      </c>
      <c r="E30" s="15">
        <f>+SUM('[2]PRESUP VS EJERCIDO'!E94:E100)</f>
        <v>5600</v>
      </c>
      <c r="F30" s="15">
        <f>+[2]LDF!G30</f>
        <v>496</v>
      </c>
      <c r="G30" s="15">
        <f>+[2]LDF!H30</f>
        <v>496</v>
      </c>
      <c r="H30" s="15">
        <f t="shared" si="1"/>
        <v>5104</v>
      </c>
    </row>
    <row r="31" spans="1:10" x14ac:dyDescent="0.2">
      <c r="A31" s="5"/>
      <c r="B31" s="11" t="s">
        <v>99</v>
      </c>
      <c r="C31" s="15">
        <f>+SUM('[1]PRESUP VS EJERCIDO'!D99:D105)</f>
        <v>50000</v>
      </c>
      <c r="D31" s="57">
        <f t="shared" si="0"/>
        <v>-5700</v>
      </c>
      <c r="E31" s="15">
        <f>+SUM('[2]PRESUP VS EJERCIDO'!E101:E107)</f>
        <v>44300</v>
      </c>
      <c r="F31" s="15">
        <f>+[2]LDF!G31</f>
        <v>10434.74</v>
      </c>
      <c r="G31" s="15">
        <f>+[2]LDF!H31</f>
        <v>10434.74</v>
      </c>
      <c r="H31" s="15">
        <f t="shared" si="1"/>
        <v>33865.26</v>
      </c>
    </row>
    <row r="32" spans="1:10" x14ac:dyDescent="0.2">
      <c r="A32" s="5"/>
      <c r="B32" s="11" t="s">
        <v>19</v>
      </c>
      <c r="C32" s="15">
        <f>+SUM('[1]PRESUP VS EJERCIDO'!D106:D107)</f>
        <v>107465.0279362319</v>
      </c>
      <c r="D32" s="57">
        <f t="shared" si="0"/>
        <v>0</v>
      </c>
      <c r="E32" s="15">
        <f>+SUM('[2]PRESUP VS EJERCIDO'!$E$108:$E$109)</f>
        <v>107465.0279362319</v>
      </c>
      <c r="F32" s="15">
        <f>+[2]LDF!G32</f>
        <v>48071.360000000001</v>
      </c>
      <c r="G32" s="15">
        <f>+[2]LDF!H32</f>
        <v>41333.53</v>
      </c>
      <c r="H32" s="15">
        <f t="shared" si="1"/>
        <v>59393.667936231897</v>
      </c>
    </row>
    <row r="33" spans="1:8" x14ac:dyDescent="0.2">
      <c r="A33" s="54" t="s">
        <v>72</v>
      </c>
      <c r="B33" s="7"/>
      <c r="C33" s="51">
        <f>+SUM(C34:C42)</f>
        <v>41700</v>
      </c>
      <c r="D33" s="57">
        <f t="shared" si="0"/>
        <v>52220</v>
      </c>
      <c r="E33" s="51">
        <f>+SUM(E34:E42)</f>
        <v>93920</v>
      </c>
      <c r="F33" s="51">
        <f>+SUM(F34:F42)</f>
        <v>21521.08</v>
      </c>
      <c r="G33" s="51">
        <f>+SUM(G34:G42)</f>
        <v>21521.08</v>
      </c>
      <c r="H33" s="15">
        <f t="shared" si="1"/>
        <v>72398.92</v>
      </c>
    </row>
    <row r="34" spans="1:8" x14ac:dyDescent="0.2">
      <c r="A34" s="5"/>
      <c r="B34" s="11" t="s">
        <v>100</v>
      </c>
      <c r="C34" s="15">
        <v>0</v>
      </c>
      <c r="D34" s="57">
        <f t="shared" si="0"/>
        <v>0</v>
      </c>
      <c r="E34" s="15">
        <v>0</v>
      </c>
      <c r="F34" s="15">
        <f>+[2]LDF!G34</f>
        <v>0</v>
      </c>
      <c r="G34" s="15">
        <f>+[2]LDF!H34</f>
        <v>0</v>
      </c>
      <c r="H34" s="15">
        <f t="shared" si="1"/>
        <v>0</v>
      </c>
    </row>
    <row r="35" spans="1:8" x14ac:dyDescent="0.2">
      <c r="A35" s="5"/>
      <c r="B35" s="11" t="s">
        <v>101</v>
      </c>
      <c r="C35" s="15">
        <v>0</v>
      </c>
      <c r="D35" s="57">
        <f t="shared" si="0"/>
        <v>0</v>
      </c>
      <c r="E35" s="15">
        <v>0</v>
      </c>
      <c r="F35" s="15">
        <f>+[2]LDF!G35</f>
        <v>0</v>
      </c>
      <c r="G35" s="15">
        <f>+[2]LDF!H35</f>
        <v>0</v>
      </c>
      <c r="H35" s="15">
        <f t="shared" si="1"/>
        <v>0</v>
      </c>
    </row>
    <row r="36" spans="1:8" x14ac:dyDescent="0.2">
      <c r="A36" s="5"/>
      <c r="B36" s="11" t="s">
        <v>102</v>
      </c>
      <c r="C36" s="15">
        <v>0</v>
      </c>
      <c r="D36" s="57">
        <f t="shared" si="0"/>
        <v>0</v>
      </c>
      <c r="E36" s="15">
        <v>0</v>
      </c>
      <c r="F36" s="15">
        <f>+[2]LDF!G36</f>
        <v>0</v>
      </c>
      <c r="G36" s="15">
        <f>+[2]LDF!H36</f>
        <v>0</v>
      </c>
      <c r="H36" s="15">
        <f t="shared" si="1"/>
        <v>0</v>
      </c>
    </row>
    <row r="37" spans="1:8" x14ac:dyDescent="0.2">
      <c r="A37" s="5"/>
      <c r="B37" s="11" t="s">
        <v>103</v>
      </c>
      <c r="C37" s="15">
        <f>+SUM('[1]PRESUP VS EJERCIDO'!D108)</f>
        <v>41700</v>
      </c>
      <c r="D37" s="57">
        <f t="shared" si="0"/>
        <v>52220</v>
      </c>
      <c r="E37" s="15">
        <f>+SUM('[2]PRESUP VS EJERCIDO'!E110)</f>
        <v>93920</v>
      </c>
      <c r="F37" s="15">
        <f>+[2]LDF!G37</f>
        <v>21521.08</v>
      </c>
      <c r="G37" s="15">
        <f>+[2]LDF!H37</f>
        <v>21521.08</v>
      </c>
      <c r="H37" s="15">
        <f t="shared" si="1"/>
        <v>72398.92</v>
      </c>
    </row>
    <row r="38" spans="1:8" x14ac:dyDescent="0.2">
      <c r="A38" s="5"/>
      <c r="B38" s="11" t="s">
        <v>41</v>
      </c>
      <c r="C38" s="15">
        <v>0</v>
      </c>
      <c r="D38" s="57">
        <f t="shared" si="0"/>
        <v>0</v>
      </c>
      <c r="E38" s="15">
        <v>0</v>
      </c>
      <c r="F38" s="15">
        <f>+[2]LDF!G38</f>
        <v>0</v>
      </c>
      <c r="G38" s="15">
        <f>+[2]LDF!H38</f>
        <v>0</v>
      </c>
      <c r="H38" s="15">
        <f t="shared" si="1"/>
        <v>0</v>
      </c>
    </row>
    <row r="39" spans="1:8" x14ac:dyDescent="0.2">
      <c r="A39" s="5"/>
      <c r="B39" s="11" t="s">
        <v>104</v>
      </c>
      <c r="C39" s="15">
        <v>0</v>
      </c>
      <c r="D39" s="57">
        <f t="shared" si="0"/>
        <v>0</v>
      </c>
      <c r="E39" s="15">
        <v>0</v>
      </c>
      <c r="F39" s="15">
        <f>+[2]LDF!G39</f>
        <v>0</v>
      </c>
      <c r="G39" s="15">
        <f>+[2]LDF!H39</f>
        <v>0</v>
      </c>
      <c r="H39" s="15">
        <f t="shared" si="1"/>
        <v>0</v>
      </c>
    </row>
    <row r="40" spans="1:8" x14ac:dyDescent="0.2">
      <c r="A40" s="5"/>
      <c r="B40" s="11" t="s">
        <v>105</v>
      </c>
      <c r="C40" s="15">
        <v>0</v>
      </c>
      <c r="D40" s="57">
        <f t="shared" si="0"/>
        <v>0</v>
      </c>
      <c r="E40" s="15">
        <v>0</v>
      </c>
      <c r="F40" s="15">
        <f>+[2]LDF!G40</f>
        <v>0</v>
      </c>
      <c r="G40" s="15">
        <f>+[2]LDF!H40</f>
        <v>0</v>
      </c>
      <c r="H40" s="15">
        <f t="shared" si="1"/>
        <v>0</v>
      </c>
    </row>
    <row r="41" spans="1:8" x14ac:dyDescent="0.2">
      <c r="A41" s="5"/>
      <c r="B41" s="11" t="s">
        <v>37</v>
      </c>
      <c r="C41" s="15">
        <v>0</v>
      </c>
      <c r="D41" s="57">
        <f t="shared" si="0"/>
        <v>0</v>
      </c>
      <c r="E41" s="15">
        <v>0</v>
      </c>
      <c r="F41" s="15">
        <f>+[2]LDF!G41</f>
        <v>0</v>
      </c>
      <c r="G41" s="15">
        <f>+[2]LDF!H41</f>
        <v>0</v>
      </c>
      <c r="H41" s="15">
        <f t="shared" si="1"/>
        <v>0</v>
      </c>
    </row>
    <row r="42" spans="1:8" x14ac:dyDescent="0.2">
      <c r="A42" s="5"/>
      <c r="B42" s="11" t="s">
        <v>106</v>
      </c>
      <c r="C42" s="15">
        <v>0</v>
      </c>
      <c r="D42" s="57">
        <f t="shared" si="0"/>
        <v>0</v>
      </c>
      <c r="E42" s="15">
        <v>0</v>
      </c>
      <c r="F42" s="15">
        <f>+[2]LDF!G42</f>
        <v>0</v>
      </c>
      <c r="G42" s="15">
        <f>+[2]LDF!H42</f>
        <v>0</v>
      </c>
      <c r="H42" s="15">
        <f t="shared" si="1"/>
        <v>0</v>
      </c>
    </row>
    <row r="43" spans="1:8" x14ac:dyDescent="0.2">
      <c r="A43" s="50" t="s">
        <v>73</v>
      </c>
      <c r="B43" s="7"/>
      <c r="C43" s="15">
        <f>+SUM(C44:C52)</f>
        <v>16500</v>
      </c>
      <c r="D43" s="57">
        <f t="shared" si="0"/>
        <v>0</v>
      </c>
      <c r="E43" s="15">
        <f>+SUM(E44:E52)</f>
        <v>16500</v>
      </c>
      <c r="F43" s="15">
        <f>+SUM(F44:F52)</f>
        <v>0</v>
      </c>
      <c r="G43" s="15">
        <f>+SUM(G44:G52)</f>
        <v>0</v>
      </c>
      <c r="H43" s="15">
        <f t="shared" si="1"/>
        <v>16500</v>
      </c>
    </row>
    <row r="44" spans="1:8" x14ac:dyDescent="0.2">
      <c r="A44" s="5"/>
      <c r="B44" s="11" t="s">
        <v>107</v>
      </c>
      <c r="C44" s="15">
        <f>+'[1]PRESUP VS EJERCIDO'!$D$109</f>
        <v>16500</v>
      </c>
      <c r="D44" s="57">
        <f t="shared" si="0"/>
        <v>0</v>
      </c>
      <c r="E44" s="15">
        <f>+'[2]PRESUP VS EJERCIDO'!$E$111</f>
        <v>16500</v>
      </c>
      <c r="F44" s="15">
        <f>+[2]LDF!G44</f>
        <v>0</v>
      </c>
      <c r="G44" s="15">
        <f>+[2]LDF!H44</f>
        <v>0</v>
      </c>
      <c r="H44" s="15">
        <f t="shared" si="1"/>
        <v>16500</v>
      </c>
    </row>
    <row r="45" spans="1:8" x14ac:dyDescent="0.2">
      <c r="A45" s="5"/>
      <c r="B45" s="11" t="s">
        <v>108</v>
      </c>
      <c r="C45" s="15">
        <v>0</v>
      </c>
      <c r="D45" s="57">
        <f t="shared" si="0"/>
        <v>0</v>
      </c>
      <c r="E45" s="15">
        <v>0</v>
      </c>
      <c r="F45" s="15">
        <f>+[2]LDF!G45</f>
        <v>0</v>
      </c>
      <c r="G45" s="15">
        <f>+[2]LDF!H45</f>
        <v>0</v>
      </c>
      <c r="H45" s="15">
        <v>0</v>
      </c>
    </row>
    <row r="46" spans="1:8" x14ac:dyDescent="0.2">
      <c r="A46" s="5"/>
      <c r="B46" s="11" t="s">
        <v>109</v>
      </c>
      <c r="C46" s="15">
        <v>0</v>
      </c>
      <c r="D46" s="57">
        <f t="shared" si="0"/>
        <v>0</v>
      </c>
      <c r="E46" s="15">
        <v>0</v>
      </c>
      <c r="F46" s="15">
        <f>+[2]LDF!G46</f>
        <v>0</v>
      </c>
      <c r="G46" s="15">
        <f>+[2]LDF!H46</f>
        <v>0</v>
      </c>
      <c r="H46" s="15">
        <v>0</v>
      </c>
    </row>
    <row r="47" spans="1:8" x14ac:dyDescent="0.2">
      <c r="A47" s="5"/>
      <c r="B47" s="11" t="s">
        <v>110</v>
      </c>
      <c r="C47" s="15">
        <v>0</v>
      </c>
      <c r="D47" s="57">
        <f t="shared" si="0"/>
        <v>0</v>
      </c>
      <c r="E47" s="15">
        <v>0</v>
      </c>
      <c r="F47" s="15">
        <f>+[2]LDF!G47</f>
        <v>0</v>
      </c>
      <c r="G47" s="15">
        <f>+[2]LDF!H47</f>
        <v>0</v>
      </c>
      <c r="H47" s="15">
        <v>0</v>
      </c>
    </row>
    <row r="48" spans="1:8" x14ac:dyDescent="0.2">
      <c r="A48" s="5"/>
      <c r="B48" s="11" t="s">
        <v>111</v>
      </c>
      <c r="C48" s="15">
        <v>0</v>
      </c>
      <c r="D48" s="57">
        <f t="shared" si="0"/>
        <v>0</v>
      </c>
      <c r="E48" s="15">
        <v>0</v>
      </c>
      <c r="F48" s="15">
        <f>+[2]LDF!G48</f>
        <v>0</v>
      </c>
      <c r="G48" s="15">
        <f>+[2]LDF!H48</f>
        <v>0</v>
      </c>
      <c r="H48" s="15">
        <v>0</v>
      </c>
    </row>
    <row r="49" spans="1:8" x14ac:dyDescent="0.2">
      <c r="A49" s="5"/>
      <c r="B49" s="11" t="s">
        <v>112</v>
      </c>
      <c r="C49" s="15">
        <v>0</v>
      </c>
      <c r="D49" s="57">
        <f t="shared" si="0"/>
        <v>0</v>
      </c>
      <c r="E49" s="15">
        <v>0</v>
      </c>
      <c r="F49" s="15">
        <f>+[2]LDF!G49</f>
        <v>0</v>
      </c>
      <c r="G49" s="15">
        <f>+[2]LDF!H49</f>
        <v>0</v>
      </c>
      <c r="H49" s="15">
        <v>0</v>
      </c>
    </row>
    <row r="50" spans="1:8" x14ac:dyDescent="0.2">
      <c r="A50" s="5"/>
      <c r="B50" s="11" t="s">
        <v>113</v>
      </c>
      <c r="C50" s="15">
        <v>0</v>
      </c>
      <c r="D50" s="57">
        <f t="shared" si="0"/>
        <v>0</v>
      </c>
      <c r="E50" s="15">
        <v>0</v>
      </c>
      <c r="F50" s="15">
        <f>+[2]LDF!G50</f>
        <v>0</v>
      </c>
      <c r="G50" s="15">
        <f>+[2]LDF!H50</f>
        <v>0</v>
      </c>
      <c r="H50" s="15">
        <v>0</v>
      </c>
    </row>
    <row r="51" spans="1:8" x14ac:dyDescent="0.2">
      <c r="A51" s="5"/>
      <c r="B51" s="11" t="s">
        <v>114</v>
      </c>
      <c r="C51" s="15">
        <v>0</v>
      </c>
      <c r="D51" s="57">
        <f t="shared" si="0"/>
        <v>0</v>
      </c>
      <c r="E51" s="15">
        <v>0</v>
      </c>
      <c r="F51" s="15">
        <f>+[2]LDF!G51</f>
        <v>0</v>
      </c>
      <c r="G51" s="15">
        <f>+[2]LDF!H51</f>
        <v>0</v>
      </c>
      <c r="H51" s="15">
        <v>0</v>
      </c>
    </row>
    <row r="52" spans="1:8" x14ac:dyDescent="0.2">
      <c r="A52" s="52"/>
      <c r="B52" s="53" t="s">
        <v>115</v>
      </c>
      <c r="C52" s="51">
        <f>+'[1]PRESUP VS EJERCIDO'!D116</f>
        <v>0</v>
      </c>
      <c r="D52" s="57">
        <f t="shared" si="0"/>
        <v>0</v>
      </c>
      <c r="E52" s="51">
        <f>+'[2]PRESUP VS EJERCIDO'!E116</f>
        <v>0</v>
      </c>
      <c r="F52" s="51">
        <f>+'[2]PRESUP VS EJERCIDO'!R116</f>
        <v>0</v>
      </c>
      <c r="G52" s="51">
        <f>+'[2]PRESUP VS EJERCIDO'!R116</f>
        <v>0</v>
      </c>
      <c r="H52" s="15">
        <f t="shared" ref="H52" si="3">+E52-F52</f>
        <v>0</v>
      </c>
    </row>
    <row r="53" spans="1:8" x14ac:dyDescent="0.2">
      <c r="A53" s="50" t="s">
        <v>74</v>
      </c>
      <c r="B53" s="7"/>
      <c r="C53" s="51"/>
      <c r="E53" s="51"/>
      <c r="F53" s="51"/>
      <c r="G53" s="51"/>
      <c r="H53" s="15"/>
    </row>
    <row r="54" spans="1:8" x14ac:dyDescent="0.2">
      <c r="A54" s="5"/>
      <c r="B54" s="11" t="s">
        <v>116</v>
      </c>
      <c r="C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8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8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8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8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8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8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8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8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8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61</v>
      </c>
      <c r="C77" s="17">
        <f t="shared" ref="C77:H77" si="4">+SUM(C5:C76)/2</f>
        <v>11552534.565078279</v>
      </c>
      <c r="D77" s="17">
        <f t="shared" si="4"/>
        <v>40000</v>
      </c>
      <c r="E77" s="17">
        <f t="shared" si="4"/>
        <v>11592534.565078279</v>
      </c>
      <c r="F77" s="17">
        <f t="shared" si="4"/>
        <v>4638274.419999999</v>
      </c>
      <c r="G77" s="17">
        <f t="shared" si="4"/>
        <v>4251222.6400000006</v>
      </c>
      <c r="H77" s="17">
        <f t="shared" si="4"/>
        <v>6954260.1450782819</v>
      </c>
    </row>
    <row r="78" spans="1:8" x14ac:dyDescent="0.2">
      <c r="F78" s="57"/>
      <c r="G78" s="62"/>
    </row>
    <row r="79" spans="1:8" x14ac:dyDescent="0.2">
      <c r="C79" s="57"/>
      <c r="G79" s="62"/>
    </row>
    <row r="80" spans="1:8" x14ac:dyDescent="0.2">
      <c r="B80" s="1" t="s">
        <v>136</v>
      </c>
    </row>
    <row r="82" spans="2:2" x14ac:dyDescent="0.2">
      <c r="B82" s="1" t="s">
        <v>137</v>
      </c>
    </row>
    <row r="83" spans="2:2" ht="22.5" x14ac:dyDescent="0.2">
      <c r="B83" s="61" t="s">
        <v>138</v>
      </c>
    </row>
    <row r="84" spans="2:2" x14ac:dyDescent="0.2">
      <c r="B84" s="1" t="s">
        <v>139</v>
      </c>
    </row>
    <row r="85" spans="2:2" ht="22.5" x14ac:dyDescent="0.2">
      <c r="B85" s="61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H5:H11 H12:H22 H25 H24 H26:H27 H23 C77:H77 C7 C6 E6:E7 E52 C24:C27 C13 C28:C32 C37 E32 E37 E44 G7:G10 G37 F52:G53 G45:G51 G34:G36 G44 G15 G25:G32 G12 G11 G17 G16 G19:G20 G18 G22 G21 G42 G38:G41 G6 F6:F12 G14 F14:F22 G24 F24:F32 F34:F42 F44:F51 C14:C22" unlockedFormula="1"/>
    <ignoredError sqref="C52 C45:C51 H52" formulaRange="1"/>
    <ignoredError sqref="C5 E5:G5 H28:H30 H31:H43 C38:C43 H45:H51 C11:C12 C8:C10 E11 E12 E8:E10 E33 E23 E34:E36 E45:E51 C23 C33:C36 E22 E18:E20 E15 E14 E17 E21 E13 E24:E31 E43 E42 E38:E41 F43 F23 F13 G23 G13 G33 G43 F33" formulaRange="1" unlockedFormula="1"/>
    <ignoredError sqref="D44 D45:D51 D36:D43 D33:D35 D30 D31:D32 D11 D15:D16 D14 D18:D20 D17 D22 D21" formula="1" formulaRange="1" unlockedFormula="1"/>
    <ignoredError sqref="D53:D64" formula="1"/>
    <ignoredError sqref="D52" formula="1" formulaRange="1"/>
    <ignoredError sqref="D12:D13 D5:D10 D23:D29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A2" sqref="A2:B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3" t="s">
        <v>142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8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8">
        <f>+SUM(COG!C5:C42)/2</f>
        <v>11536034.565078279</v>
      </c>
      <c r="D6" s="58">
        <f>+SUM(COG!D5:D42)/2</f>
        <v>40000</v>
      </c>
      <c r="E6" s="58">
        <f>+SUM(COG!E5:E42)/2</f>
        <v>11576034.565078279</v>
      </c>
      <c r="F6" s="58">
        <f>+SUM(COG!F5:F42)/2</f>
        <v>4638274.419999999</v>
      </c>
      <c r="G6" s="58">
        <f>+SUM(COG!G5:G42)/2</f>
        <v>4251222.6400000006</v>
      </c>
      <c r="H6" s="60">
        <f>+E6-F6</f>
        <v>6937760.14507828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9">
        <f>+COG!C43</f>
        <v>16500</v>
      </c>
      <c r="D8" s="59">
        <f>+COG!D43</f>
        <v>0</v>
      </c>
      <c r="E8" s="59">
        <f>+COG!E43</f>
        <v>16500</v>
      </c>
      <c r="F8" s="59">
        <f>+COG!F43</f>
        <v>0</v>
      </c>
      <c r="G8" s="59">
        <f>+COG!G43</f>
        <v>0</v>
      </c>
      <c r="H8" s="59">
        <f>+E8-F8</f>
        <v>16500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SUM(C5:C15)</f>
        <v>11552534.565078279</v>
      </c>
      <c r="D16" s="17">
        <f t="shared" ref="D16:H16" si="0">SUM(D5:D15)</f>
        <v>40000</v>
      </c>
      <c r="E16" s="17">
        <f t="shared" si="0"/>
        <v>11592534.565078279</v>
      </c>
      <c r="F16" s="17">
        <f t="shared" si="0"/>
        <v>4638274.419999999</v>
      </c>
      <c r="G16" s="17">
        <f t="shared" si="0"/>
        <v>4251222.6400000006</v>
      </c>
      <c r="H16" s="17">
        <f t="shared" si="0"/>
        <v>6954260.14507828</v>
      </c>
    </row>
    <row r="20" spans="2:2" x14ac:dyDescent="0.2">
      <c r="B20" s="1" t="s">
        <v>136</v>
      </c>
    </row>
    <row r="22" spans="2:2" x14ac:dyDescent="0.2">
      <c r="B22" s="1" t="s">
        <v>137</v>
      </c>
    </row>
    <row r="23" spans="2:2" ht="22.5" x14ac:dyDescent="0.2">
      <c r="B23" s="61" t="s">
        <v>138</v>
      </c>
    </row>
    <row r="24" spans="2:2" x14ac:dyDescent="0.2">
      <c r="B24" s="1" t="s">
        <v>139</v>
      </c>
    </row>
    <row r="25" spans="2:2" ht="22.5" x14ac:dyDescent="0.2">
      <c r="B25" s="61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tabSelected="1" workbookViewId="0">
      <selection activeCell="A3" sqref="A3:B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3" t="s">
        <v>143</v>
      </c>
      <c r="B1" s="64"/>
      <c r="C1" s="64"/>
      <c r="D1" s="64"/>
      <c r="E1" s="64"/>
      <c r="F1" s="64"/>
      <c r="G1" s="64"/>
      <c r="H1" s="65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8" t="s">
        <v>62</v>
      </c>
      <c r="B3" s="69"/>
      <c r="C3" s="63" t="s">
        <v>68</v>
      </c>
      <c r="D3" s="64"/>
      <c r="E3" s="64"/>
      <c r="F3" s="64"/>
      <c r="G3" s="65"/>
      <c r="H3" s="66" t="s">
        <v>67</v>
      </c>
    </row>
    <row r="4" spans="1:8" ht="24.95" customHeight="1" x14ac:dyDescent="0.2">
      <c r="A4" s="70"/>
      <c r="B4" s="71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7"/>
    </row>
    <row r="5" spans="1:8" x14ac:dyDescent="0.2">
      <c r="A5" s="72"/>
      <c r="B5" s="73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f>+COG!C77</f>
        <v>11552534.565078279</v>
      </c>
      <c r="D7" s="15">
        <f>+COG!D77</f>
        <v>40000</v>
      </c>
      <c r="E7" s="15">
        <f>+COG!E77</f>
        <v>11592534.565078279</v>
      </c>
      <c r="F7" s="15">
        <f>+COG!F77</f>
        <v>4638274.419999999</v>
      </c>
      <c r="G7" s="15">
        <f>+COG!G77</f>
        <v>4251222.6400000006</v>
      </c>
      <c r="H7" s="15">
        <f>+COG!H77</f>
        <v>6954260.1450782819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63" t="s">
        <v>144</v>
      </c>
      <c r="B19" s="64"/>
      <c r="C19" s="64"/>
      <c r="D19" s="64"/>
      <c r="E19" s="64"/>
      <c r="F19" s="64"/>
      <c r="G19" s="64"/>
      <c r="H19" s="65"/>
    </row>
    <row r="21" spans="1:8" x14ac:dyDescent="0.2">
      <c r="A21" s="68" t="s">
        <v>62</v>
      </c>
      <c r="B21" s="69"/>
      <c r="C21" s="63" t="s">
        <v>68</v>
      </c>
      <c r="D21" s="64"/>
      <c r="E21" s="64"/>
      <c r="F21" s="64"/>
      <c r="G21" s="65"/>
      <c r="H21" s="66" t="s">
        <v>67</v>
      </c>
    </row>
    <row r="22" spans="1:8" ht="22.5" x14ac:dyDescent="0.2">
      <c r="A22" s="70"/>
      <c r="B22" s="71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7"/>
    </row>
    <row r="23" spans="1:8" x14ac:dyDescent="0.2">
      <c r="A23" s="72"/>
      <c r="B23" s="73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>
        <f>+COG!C77</f>
        <v>11552534.565078279</v>
      </c>
      <c r="D28" s="36">
        <f>+COG!D77</f>
        <v>40000</v>
      </c>
      <c r="E28" s="36">
        <f>+COG!E77</f>
        <v>11592534.565078279</v>
      </c>
      <c r="F28" s="36">
        <f>+COG!F77</f>
        <v>4638274.419999999</v>
      </c>
      <c r="G28" s="36">
        <f>+COG!G77</f>
        <v>4251222.6400000006</v>
      </c>
      <c r="H28" s="36">
        <f>+COG!H77</f>
        <v>6954260.1450782819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>
        <f>SUM(C24:C29)</f>
        <v>11552534.565078279</v>
      </c>
      <c r="D30" s="25">
        <f t="shared" ref="D30:H30" si="0">SUM(D24:D29)</f>
        <v>40000</v>
      </c>
      <c r="E30" s="25">
        <f t="shared" si="0"/>
        <v>11592534.565078279</v>
      </c>
      <c r="F30" s="25">
        <f t="shared" si="0"/>
        <v>4638274.419999999</v>
      </c>
      <c r="G30" s="25">
        <f t="shared" si="0"/>
        <v>4251222.6400000006</v>
      </c>
      <c r="H30" s="25">
        <f t="shared" si="0"/>
        <v>6954260.1450782819</v>
      </c>
    </row>
    <row r="33" spans="1:8" ht="45" customHeight="1" x14ac:dyDescent="0.2">
      <c r="A33" s="63" t="s">
        <v>145</v>
      </c>
      <c r="B33" s="64"/>
      <c r="C33" s="64"/>
      <c r="D33" s="64"/>
      <c r="E33" s="64"/>
      <c r="F33" s="64"/>
      <c r="G33" s="64"/>
      <c r="H33" s="65"/>
    </row>
    <row r="34" spans="1:8" x14ac:dyDescent="0.2">
      <c r="A34" s="68" t="s">
        <v>62</v>
      </c>
      <c r="B34" s="69"/>
      <c r="C34" s="63" t="s">
        <v>68</v>
      </c>
      <c r="D34" s="64"/>
      <c r="E34" s="64"/>
      <c r="F34" s="64"/>
      <c r="G34" s="65"/>
      <c r="H34" s="66" t="s">
        <v>67</v>
      </c>
    </row>
    <row r="35" spans="1:8" ht="22.5" x14ac:dyDescent="0.2">
      <c r="A35" s="70"/>
      <c r="B35" s="71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7"/>
    </row>
    <row r="36" spans="1:8" x14ac:dyDescent="0.2">
      <c r="A36" s="72"/>
      <c r="B36" s="73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>
        <f>SUM(C50:C51)</f>
        <v>0</v>
      </c>
      <c r="D52" s="25">
        <f t="shared" ref="D52:H52" si="1">SUM(D50:D51)</f>
        <v>0</v>
      </c>
      <c r="E52" s="25">
        <f t="shared" si="1"/>
        <v>0</v>
      </c>
      <c r="F52" s="25">
        <f t="shared" si="1"/>
        <v>0</v>
      </c>
      <c r="G52" s="25">
        <f t="shared" si="1"/>
        <v>0</v>
      </c>
      <c r="H52" s="25">
        <f t="shared" si="1"/>
        <v>0</v>
      </c>
    </row>
    <row r="57" spans="1:8" x14ac:dyDescent="0.2">
      <c r="B57" s="1" t="s">
        <v>136</v>
      </c>
    </row>
    <row r="59" spans="1:8" x14ac:dyDescent="0.2">
      <c r="B59" s="1" t="s">
        <v>137</v>
      </c>
    </row>
    <row r="60" spans="1:8" ht="22.5" x14ac:dyDescent="0.2">
      <c r="B60" s="61" t="s">
        <v>138</v>
      </c>
    </row>
    <row r="61" spans="1:8" x14ac:dyDescent="0.2">
      <c r="B61" s="1" t="s">
        <v>139</v>
      </c>
    </row>
    <row r="62" spans="1:8" ht="22.5" x14ac:dyDescent="0.2">
      <c r="B62" s="61" t="s">
        <v>140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 C28:H28 C38:H52" unlockedFormula="1"/>
    <ignoredError sqref="C30:H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3" t="s">
        <v>146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8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+COG!C77</f>
        <v>11552534.565078279</v>
      </c>
      <c r="D23" s="15">
        <f>+COG!D77</f>
        <v>40000</v>
      </c>
      <c r="E23" s="15">
        <f>+COG!E77</f>
        <v>11592534.565078279</v>
      </c>
      <c r="F23" s="15">
        <f>+COG!F77</f>
        <v>4638274.419999999</v>
      </c>
      <c r="G23" s="15">
        <f>+COG!G77</f>
        <v>4251222.6400000006</v>
      </c>
      <c r="H23" s="15">
        <f>+COG!H77</f>
        <v>6954260.1450782819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SUM(C5:C41)</f>
        <v>11552534.565078279</v>
      </c>
      <c r="D42" s="25">
        <f t="shared" ref="D42:H42" si="0">SUM(D5:D41)</f>
        <v>40000</v>
      </c>
      <c r="E42" s="25">
        <f t="shared" si="0"/>
        <v>11592534.565078279</v>
      </c>
      <c r="F42" s="25">
        <f t="shared" si="0"/>
        <v>4638274.419999999</v>
      </c>
      <c r="G42" s="25">
        <f t="shared" si="0"/>
        <v>4251222.6400000006</v>
      </c>
      <c r="H42" s="25">
        <f t="shared" si="0"/>
        <v>6954260.1450782819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x14ac:dyDescent="0.2">
      <c r="B46" s="1" t="s">
        <v>136</v>
      </c>
    </row>
    <row r="47" spans="1:8" x14ac:dyDescent="0.2">
      <c r="B47" s="1"/>
    </row>
    <row r="48" spans="1:8" x14ac:dyDescent="0.2">
      <c r="B48" s="1" t="s">
        <v>137</v>
      </c>
    </row>
    <row r="49" spans="2:2" ht="22.5" x14ac:dyDescent="0.2">
      <c r="B49" s="61" t="s">
        <v>138</v>
      </c>
    </row>
    <row r="50" spans="2:2" x14ac:dyDescent="0.2">
      <c r="B50" s="1" t="s">
        <v>139</v>
      </c>
    </row>
    <row r="51" spans="2:2" ht="22.5" x14ac:dyDescent="0.2">
      <c r="B51" s="61" t="s">
        <v>140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1" orientation="landscape" r:id="rId1"/>
  <ignoredErrors>
    <ignoredError sqref="C23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2019-04-22T19:46:51Z</cp:lastPrinted>
  <dcterms:created xsi:type="dcterms:W3CDTF">2014-02-10T03:37:14Z</dcterms:created>
  <dcterms:modified xsi:type="dcterms:W3CDTF">2020-07-23T19:16:51Z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