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agina web 1er trim2020\2 Presupuestal\EXCEL\"/>
    </mc:Choice>
  </mc:AlternateContent>
  <bookViews>
    <workbookView xWindow="0" yWindow="0" windowWidth="20490" windowHeight="7725" tabRatio="885" firstSheet="2" activeTab="2"/>
  </bookViews>
  <sheets>
    <sheet name="COG" sheetId="6" state="hidden" r:id="rId1"/>
    <sheet name="CTG" sheetId="8" state="hidden" r:id="rId2"/>
    <sheet name="CA" sheetId="4" r:id="rId3"/>
    <sheet name="CFG" sheetId="5" state="hidden" r:id="rId4"/>
  </sheets>
  <externalReferences>
    <externalReference r:id="rId5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51" i="6" l="1"/>
  <c r="G50" i="6"/>
  <c r="G49" i="6"/>
  <c r="G48" i="6"/>
  <c r="G47" i="6"/>
  <c r="G46" i="6"/>
  <c r="G45" i="6"/>
  <c r="G44" i="6"/>
  <c r="G42" i="6"/>
  <c r="G41" i="6"/>
  <c r="G40" i="6"/>
  <c r="G39" i="6"/>
  <c r="G38" i="6"/>
  <c r="G37" i="6"/>
  <c r="G36" i="6"/>
  <c r="G35" i="6"/>
  <c r="G34" i="6"/>
  <c r="G32" i="6"/>
  <c r="G31" i="6"/>
  <c r="G30" i="6"/>
  <c r="G29" i="6"/>
  <c r="G28" i="6"/>
  <c r="G27" i="6"/>
  <c r="G26" i="6"/>
  <c r="G25" i="6"/>
  <c r="G24" i="6"/>
  <c r="G22" i="6"/>
  <c r="G21" i="6"/>
  <c r="G20" i="6"/>
  <c r="G19" i="6"/>
  <c r="G18" i="6"/>
  <c r="G17" i="6"/>
  <c r="G16" i="6"/>
  <c r="G15" i="6"/>
  <c r="G14" i="6"/>
  <c r="G12" i="6"/>
  <c r="G11" i="6"/>
  <c r="G10" i="6"/>
  <c r="G9" i="6"/>
  <c r="G8" i="6"/>
  <c r="G7" i="6"/>
  <c r="G6" i="6"/>
  <c r="E44" i="6" l="1"/>
  <c r="C44" i="6"/>
  <c r="E37" i="6"/>
  <c r="C37" i="6"/>
  <c r="E32" i="6"/>
  <c r="C32" i="6"/>
  <c r="E31" i="6"/>
  <c r="C31" i="6"/>
  <c r="E30" i="6"/>
  <c r="C30" i="6"/>
  <c r="E29" i="6"/>
  <c r="C29" i="6"/>
  <c r="E28" i="6"/>
  <c r="C28" i="6"/>
  <c r="E27" i="6"/>
  <c r="C27" i="6"/>
  <c r="E26" i="6"/>
  <c r="C26" i="6"/>
  <c r="E25" i="6"/>
  <c r="C25" i="6"/>
  <c r="E24" i="6"/>
  <c r="C24" i="6"/>
  <c r="F52" i="6" l="1"/>
  <c r="G52" i="6"/>
  <c r="F44" i="6"/>
  <c r="H44" i="6" s="1"/>
  <c r="F6" i="6" l="1"/>
  <c r="F31" i="6" l="1"/>
  <c r="F32" i="6"/>
  <c r="F37" i="6"/>
  <c r="F30" i="6"/>
  <c r="F28" i="6"/>
  <c r="F29" i="6"/>
  <c r="F19" i="6"/>
  <c r="F20" i="6" l="1"/>
  <c r="F26" i="6"/>
  <c r="F17" i="6"/>
  <c r="F27" i="6"/>
  <c r="F22" i="6"/>
  <c r="F7" i="6"/>
  <c r="F14" i="6"/>
  <c r="F10" i="6"/>
  <c r="F25" i="6"/>
  <c r="F15" i="6"/>
  <c r="F9" i="6"/>
  <c r="F24" i="6"/>
  <c r="F8" i="6"/>
  <c r="E52" i="6" l="1"/>
  <c r="C52" i="6"/>
  <c r="E22" i="6"/>
  <c r="C22" i="6"/>
  <c r="E20" i="6"/>
  <c r="C20" i="6"/>
  <c r="E19" i="6"/>
  <c r="C19" i="6"/>
  <c r="E17" i="6"/>
  <c r="C17" i="6"/>
  <c r="E15" i="6"/>
  <c r="C15" i="6"/>
  <c r="E14" i="6"/>
  <c r="C14" i="6"/>
  <c r="E10" i="6"/>
  <c r="C10" i="6"/>
  <c r="E9" i="6"/>
  <c r="C9" i="6"/>
  <c r="E8" i="6"/>
  <c r="C8" i="6"/>
  <c r="E7" i="6"/>
  <c r="E6" i="6"/>
  <c r="C7" i="6"/>
  <c r="C6" i="6"/>
  <c r="H52" i="4" l="1"/>
  <c r="G52" i="4"/>
  <c r="F52" i="4"/>
  <c r="E52" i="4"/>
  <c r="D52" i="4"/>
  <c r="C52" i="4"/>
  <c r="D51" i="6"/>
  <c r="D50" i="6"/>
  <c r="D49" i="6"/>
  <c r="D48" i="6"/>
  <c r="D47" i="6"/>
  <c r="D46" i="6"/>
  <c r="D45" i="6"/>
  <c r="D44" i="6"/>
  <c r="D42" i="6"/>
  <c r="D41" i="6"/>
  <c r="D40" i="6"/>
  <c r="D39" i="6"/>
  <c r="D38" i="6"/>
  <c r="D36" i="6"/>
  <c r="D35" i="6"/>
  <c r="D34" i="6"/>
  <c r="D21" i="6"/>
  <c r="D18" i="6"/>
  <c r="D16" i="6"/>
  <c r="D12" i="6"/>
  <c r="D11" i="6"/>
  <c r="H42" i="6"/>
  <c r="H41" i="6"/>
  <c r="H40" i="6"/>
  <c r="H39" i="6"/>
  <c r="H38" i="6"/>
  <c r="H36" i="6"/>
  <c r="H35" i="6"/>
  <c r="H34" i="6"/>
  <c r="H21" i="6"/>
  <c r="H19" i="6"/>
  <c r="H18" i="6"/>
  <c r="H16" i="6"/>
  <c r="H12" i="6"/>
  <c r="H11" i="6"/>
  <c r="H31" i="6"/>
  <c r="F43" i="6"/>
  <c r="F8" i="8" s="1"/>
  <c r="F33" i="6"/>
  <c r="G43" i="6"/>
  <c r="G8" i="8" s="1"/>
  <c r="G33" i="6"/>
  <c r="D52" i="6"/>
  <c r="E43" i="6"/>
  <c r="E8" i="8" s="1"/>
  <c r="E33" i="6"/>
  <c r="H32" i="6"/>
  <c r="D31" i="6"/>
  <c r="D30" i="6"/>
  <c r="H29" i="6"/>
  <c r="D27" i="6"/>
  <c r="H26" i="6"/>
  <c r="H25" i="6"/>
  <c r="D20" i="6"/>
  <c r="H15" i="6"/>
  <c r="D14" i="6"/>
  <c r="H8" i="6"/>
  <c r="D7" i="6"/>
  <c r="H6" i="6"/>
  <c r="C43" i="6"/>
  <c r="C33" i="6"/>
  <c r="H8" i="8" l="1"/>
  <c r="F23" i="6"/>
  <c r="H20" i="6"/>
  <c r="H52" i="6"/>
  <c r="D22" i="6"/>
  <c r="C5" i="6"/>
  <c r="E5" i="6"/>
  <c r="H17" i="6"/>
  <c r="D24" i="6"/>
  <c r="D28" i="6"/>
  <c r="G5" i="6"/>
  <c r="H7" i="6"/>
  <c r="D8" i="6"/>
  <c r="D6" i="6"/>
  <c r="D10" i="6"/>
  <c r="D19" i="6"/>
  <c r="H33" i="6"/>
  <c r="H27" i="6"/>
  <c r="D43" i="6"/>
  <c r="D8" i="8" s="1"/>
  <c r="C8" i="8"/>
  <c r="F5" i="6"/>
  <c r="G13" i="6"/>
  <c r="H24" i="6"/>
  <c r="H28" i="6"/>
  <c r="D29" i="6"/>
  <c r="D37" i="6"/>
  <c r="E13" i="6"/>
  <c r="G23" i="6"/>
  <c r="H9" i="6"/>
  <c r="H14" i="6"/>
  <c r="H22" i="6"/>
  <c r="H30" i="6"/>
  <c r="D15" i="6"/>
  <c r="D32" i="6"/>
  <c r="D9" i="6"/>
  <c r="D17" i="6"/>
  <c r="D25" i="6"/>
  <c r="D33" i="6"/>
  <c r="E23" i="6"/>
  <c r="H43" i="6"/>
  <c r="F13" i="6"/>
  <c r="H37" i="6"/>
  <c r="D26" i="6"/>
  <c r="H10" i="6"/>
  <c r="C23" i="6"/>
  <c r="C13" i="6"/>
  <c r="F77" i="6" l="1"/>
  <c r="E77" i="6"/>
  <c r="C6" i="8"/>
  <c r="C16" i="8" s="1"/>
  <c r="H5" i="6"/>
  <c r="G77" i="6"/>
  <c r="D5" i="6"/>
  <c r="C77" i="6"/>
  <c r="C28" i="4" s="1"/>
  <c r="C30" i="4" s="1"/>
  <c r="F6" i="8"/>
  <c r="F16" i="8" s="1"/>
  <c r="D23" i="6"/>
  <c r="H23" i="6"/>
  <c r="H13" i="6"/>
  <c r="D13" i="6"/>
  <c r="G6" i="8"/>
  <c r="G16" i="8" s="1"/>
  <c r="E6" i="8"/>
  <c r="E7" i="4" l="1"/>
  <c r="G28" i="4"/>
  <c r="G30" i="4" s="1"/>
  <c r="F23" i="5"/>
  <c r="F42" i="5" s="1"/>
  <c r="F28" i="4"/>
  <c r="F30" i="4" s="1"/>
  <c r="F7" i="4"/>
  <c r="E28" i="4"/>
  <c r="E30" i="4" s="1"/>
  <c r="E23" i="5"/>
  <c r="E42" i="5" s="1"/>
  <c r="H77" i="6"/>
  <c r="H28" i="4" s="1"/>
  <c r="H30" i="4" s="1"/>
  <c r="D77" i="6"/>
  <c r="D7" i="4" s="1"/>
  <c r="G23" i="5"/>
  <c r="G42" i="5" s="1"/>
  <c r="G7" i="4"/>
  <c r="C7" i="4"/>
  <c r="C23" i="5"/>
  <c r="C42" i="5" s="1"/>
  <c r="D6" i="8"/>
  <c r="D16" i="8" s="1"/>
  <c r="E16" i="8"/>
  <c r="H6" i="8"/>
  <c r="H16" i="8" s="1"/>
  <c r="H7" i="4" l="1"/>
  <c r="D23" i="5"/>
  <c r="D42" i="5" s="1"/>
  <c r="H23" i="5"/>
  <c r="H42" i="5" s="1"/>
  <c r="D28" i="4"/>
  <c r="D30" i="4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<sst xmlns="http://schemas.openxmlformats.org/spreadsheetml/2006/main" count="220" uniqueCount="147">
  <si>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</si>
  <si>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</si>
  <si>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</si>
  <si>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</si>
  <si>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</si>
  <si>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</si>
  <si>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</si>
  <si>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</si>
  <si>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</si>
  <si>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</si>
  <si>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</si>
  <si>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</si>
  <si>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</si>
  <si>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</si>
  <si>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</si>
  <si>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</si>
  <si>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</si>
  <si>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</si>
  <si>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</si>
  <si>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</si>
  <si>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</si>
  <si>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</si>
  <si>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</si>
  <si>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</si>
  <si>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</si>
  <si>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</si>
  <si>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</si>
  <si>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</si>
  <si>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</si>
  <si>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</si>
  <si>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</si>
  <si>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</si>
  <si>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</si>
  <si>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</si>
  <si>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</si>
  <si>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</si>
  <si>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</si>
  <si>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</si>
  <si>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</si>
  <si>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</si>
  <si>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</si>
  <si>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</si>
  <si>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</si>
  <si>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</si>
  <si>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</si>
  <si>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</si>
  <si>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</si>
  <si>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</si>
  <si>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</si>
  <si>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</si>
  <si>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</si>
  <si>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</si>
  <si>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</si>
  <si>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</si>
  <si>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</si>
  <si>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</si>
  <si>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</si>
  <si>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</si>
  <si>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</si>
  <si>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</si>
  <si>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</si>
  <si>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</si>
  <si>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</si>
  <si>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</si>
  <si>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</si>
  <si>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</si>
  <si>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</si>
  <si>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</si>
  <si>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</si>
  <si>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</si>
  <si>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</si>
  <si>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</si>
  <si>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</si>
  <si>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</si>
  <si>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</si>
  <si>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</si>
  <si>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</si>
  <si>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</si>
  <si>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</si>
  <si>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</si>
  <si>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</si>
  <si>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</si>
  <si>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</si>
  <si>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</si>
  <si>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</si>
  <si>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</si>
  <si>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</si>
  <si>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</si>
  <si>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</si>
  <si>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</si>
  <si>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</si>
  <si>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</si>
  <si>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</si>
  <si>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</si>
  <si>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</si>
  <si>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</si>
  <si>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</si>
  <si>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</si>
  <si>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</si>
  <si>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</si>
  <si>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</si>
  <si>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</si>
  <si>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</si>
  <si>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</si>
  <si>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</si>
  <si>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</si>
  <si>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</si>
  <si>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</si>
  <si>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</si>
  <si>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</si>
  <si>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</si>
  <si>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</si>
  <si>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</si>
  <si>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</si>
  <si>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</si>
  <si>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</si>
  <si>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</si>
  <si>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</si>
  <si>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</si>
  <si>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</si>
  <si>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</si>
  <si>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</si>
  <si>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</si>
  <si>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</si>
  <si>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</si>
  <si>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</si>
  <si>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</si>
  <si>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</si>
  <si>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</si>
  <si>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</si>
  <si>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</si>
  <si>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</si>
  <si>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</si>
  <si>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</si>
  <si>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</si>
  <si>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</si>
  <si>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Sector Paraestatal del Gobierno (Federal/Estatal/Municipal) de GUANAJUATO
Estado Analítico del Ejercicio del Presupuesto de Egresos
Clasificación Administrativa
DEL 01 DE ENERO AL 31 DE MARZO DE 2019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</si>
  <si>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</si>
  <si>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</si>
  <si>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</si>
  <si>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</si>
  <si>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</si>
  <si>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del Ejercicio del Presupuesto de Egresos
Clasificación por Objeto del Gasto (Capítulo y Concepto)
DEL 01 DE ENERO AL 31 DE MARZO DE 2020</t>
  </si>
  <si>
    <t>INSTITUTO MUNICIPAL DE LAS MUJERES
Estado Analítico del Ejercicio del Presupuesto de Egresos
Clasificación Funcional (Finalidad y Función)
DEL 01 DE ENERO AL 31 DE MARZO DE 2020</t>
  </si>
  <si>
    <t>INSTITUTO MUNICIPAL DE LAS MUJERES
Estado Analítico del Ejercicio del Presupuesto de Egresos
Clasificación Administrativa
DEL 01 DE ENERO AL 31 DE MARZO DE 2020</t>
  </si>
  <si>
    <t>Gobierno (Federal/Estatal/Municipal) de GUANAJUATO
Estado Analítico del Ejercicio del Presupuesto de Egresos
Clasificación Administrativa
DEL 01 DE ENERO AL 31 DE MARZO DE 2020</t>
  </si>
  <si>
    <t>INSTITUTO MUNICIPAL DE LAS MUJERES
Estado Analítico del Ejercicio del Presupuesto de Egresos
Clasificación Económica (por Tipo de Gasto)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</si>
</sst>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3" fontId="0" fillId="0" borderId="0" xfId="16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estados%20financieros/2020/03%20mar/EEFFmar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T"/>
      <sheetName val="PRESUP VS EJERCIDO"/>
      <sheetName val="COMP"/>
      <sheetName val="LDF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 refreshError="1"/>
      <sheetData sheetId="1">
        <row r="19">
          <cell r="D19">
            <v>3768563.3650920014</v>
          </cell>
          <cell r="E19">
            <v>3768563.3650920014</v>
          </cell>
          <cell r="R19">
            <v>937972.21</v>
          </cell>
        </row>
        <row r="21">
          <cell r="D21">
            <v>4253999.6499999994</v>
          </cell>
          <cell r="E21">
            <v>4253999.6499999994</v>
          </cell>
          <cell r="R21">
            <v>279880.40000000002</v>
          </cell>
        </row>
        <row r="22">
          <cell r="D22">
            <v>0</v>
          </cell>
          <cell r="E22">
            <v>0</v>
          </cell>
          <cell r="R22">
            <v>0</v>
          </cell>
        </row>
        <row r="23">
          <cell r="D23">
            <v>115797.75173272348</v>
          </cell>
          <cell r="E23">
            <v>115797.75173272348</v>
          </cell>
          <cell r="R23">
            <v>0</v>
          </cell>
        </row>
        <row r="24">
          <cell r="D24">
            <v>527523.09122685168</v>
          </cell>
          <cell r="E24">
            <v>527523.09122685168</v>
          </cell>
          <cell r="R24">
            <v>0</v>
          </cell>
        </row>
        <row r="25">
          <cell r="D25">
            <v>393600</v>
          </cell>
          <cell r="E25">
            <v>393600</v>
          </cell>
          <cell r="R25">
            <v>89089.61</v>
          </cell>
        </row>
        <row r="26">
          <cell r="D26">
            <v>484800</v>
          </cell>
          <cell r="E26">
            <v>484800</v>
          </cell>
          <cell r="R26">
            <v>110480.52000000002</v>
          </cell>
        </row>
        <row r="27">
          <cell r="D27">
            <v>116085.29863530604</v>
          </cell>
          <cell r="E27">
            <v>116085.29863530604</v>
          </cell>
          <cell r="R27">
            <v>0</v>
          </cell>
        </row>
        <row r="28">
          <cell r="D28">
            <v>0</v>
          </cell>
          <cell r="E28">
            <v>0</v>
          </cell>
          <cell r="R28">
            <v>0</v>
          </cell>
        </row>
        <row r="29">
          <cell r="D29">
            <v>0</v>
          </cell>
          <cell r="E29">
            <v>0</v>
          </cell>
          <cell r="R29">
            <v>0</v>
          </cell>
        </row>
        <row r="30">
          <cell r="D30">
            <v>35129.599999999999</v>
          </cell>
          <cell r="E30">
            <v>35129.599999999999</v>
          </cell>
          <cell r="R30">
            <v>35129.599999999999</v>
          </cell>
        </row>
        <row r="31">
          <cell r="D31">
            <v>51465.667436766016</v>
          </cell>
          <cell r="E31">
            <v>51465.667436766016</v>
          </cell>
          <cell r="R31">
            <v>0</v>
          </cell>
        </row>
        <row r="32">
          <cell r="D32">
            <v>376855.53650920012</v>
          </cell>
          <cell r="E32">
            <v>376855.53650920012</v>
          </cell>
          <cell r="R32">
            <v>92882.4</v>
          </cell>
        </row>
        <row r="33">
          <cell r="D33">
            <v>376855.53650920012</v>
          </cell>
          <cell r="E33">
            <v>376855.53650920012</v>
          </cell>
          <cell r="R33">
            <v>92882.4</v>
          </cell>
        </row>
        <row r="34">
          <cell r="D34">
            <v>23168.04</v>
          </cell>
          <cell r="E34">
            <v>23168.04</v>
          </cell>
          <cell r="R34">
            <v>989.03</v>
          </cell>
        </row>
        <row r="35">
          <cell r="D35">
            <v>15500</v>
          </cell>
          <cell r="E35">
            <v>15000</v>
          </cell>
          <cell r="R35">
            <v>1218</v>
          </cell>
        </row>
        <row r="36">
          <cell r="D36">
            <v>500</v>
          </cell>
          <cell r="E36">
            <v>500</v>
          </cell>
          <cell r="R36">
            <v>0</v>
          </cell>
        </row>
        <row r="37">
          <cell r="D37">
            <v>14000</v>
          </cell>
          <cell r="E37">
            <v>13000</v>
          </cell>
          <cell r="R37">
            <v>4830.01</v>
          </cell>
        </row>
        <row r="38">
          <cell r="D38">
            <v>0</v>
          </cell>
          <cell r="E38">
            <v>0</v>
          </cell>
          <cell r="R38">
            <v>0</v>
          </cell>
        </row>
        <row r="39">
          <cell r="D39">
            <v>1200</v>
          </cell>
          <cell r="E39">
            <v>1000</v>
          </cell>
          <cell r="R39">
            <v>70</v>
          </cell>
        </row>
        <row r="40">
          <cell r="D40">
            <v>0</v>
          </cell>
          <cell r="E40">
            <v>0</v>
          </cell>
          <cell r="R40">
            <v>0</v>
          </cell>
        </row>
        <row r="41">
          <cell r="D41">
            <v>0</v>
          </cell>
          <cell r="E41">
            <v>0</v>
          </cell>
          <cell r="R41">
            <v>0</v>
          </cell>
        </row>
        <row r="42">
          <cell r="D42">
            <v>2000</v>
          </cell>
          <cell r="E42">
            <v>1600</v>
          </cell>
          <cell r="R42">
            <v>0</v>
          </cell>
        </row>
        <row r="43">
          <cell r="D43">
            <v>9000</v>
          </cell>
          <cell r="E43">
            <v>9000</v>
          </cell>
          <cell r="R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75000</v>
          </cell>
          <cell r="E45">
            <v>65000</v>
          </cell>
        </row>
        <row r="46">
          <cell r="D46">
            <v>0</v>
          </cell>
          <cell r="E46">
            <v>0</v>
          </cell>
          <cell r="R46">
            <v>0</v>
          </cell>
        </row>
        <row r="47">
          <cell r="D47">
            <v>0</v>
          </cell>
          <cell r="E47">
            <v>0</v>
          </cell>
          <cell r="R47">
            <v>0</v>
          </cell>
        </row>
        <row r="48">
          <cell r="D48">
            <v>12000</v>
          </cell>
          <cell r="E48">
            <v>12000</v>
          </cell>
          <cell r="R48">
            <v>0</v>
          </cell>
        </row>
        <row r="49">
          <cell r="D49">
            <v>6000</v>
          </cell>
          <cell r="E49">
            <v>6000</v>
          </cell>
          <cell r="R49">
            <v>0</v>
          </cell>
        </row>
        <row r="50">
          <cell r="D50">
            <v>3000</v>
          </cell>
          <cell r="E50">
            <v>1500</v>
          </cell>
          <cell r="R50">
            <v>0</v>
          </cell>
        </row>
        <row r="51">
          <cell r="D51">
            <v>5500</v>
          </cell>
          <cell r="E51">
            <v>5500</v>
          </cell>
          <cell r="R51">
            <v>0</v>
          </cell>
        </row>
        <row r="52">
          <cell r="D52">
            <v>5500</v>
          </cell>
          <cell r="E52">
            <v>5000</v>
          </cell>
          <cell r="R52">
            <v>0</v>
          </cell>
        </row>
        <row r="53">
          <cell r="D53">
            <v>63000</v>
          </cell>
          <cell r="E53">
            <v>63000</v>
          </cell>
          <cell r="R53">
            <v>13705.91</v>
          </cell>
        </row>
        <row r="54">
          <cell r="D54">
            <v>0</v>
          </cell>
          <cell r="E54">
            <v>0</v>
          </cell>
          <cell r="R54">
            <v>0</v>
          </cell>
        </row>
        <row r="55">
          <cell r="D55">
            <v>1000</v>
          </cell>
          <cell r="E55">
            <v>1000</v>
          </cell>
          <cell r="R55">
            <v>0</v>
          </cell>
        </row>
        <row r="56">
          <cell r="D56">
            <v>16700</v>
          </cell>
          <cell r="E56">
            <v>16000</v>
          </cell>
          <cell r="R56">
            <v>3218.49</v>
          </cell>
        </row>
        <row r="57">
          <cell r="D57">
            <v>8400</v>
          </cell>
          <cell r="E57">
            <v>8000</v>
          </cell>
          <cell r="R57">
            <v>2011.7999999999997</v>
          </cell>
        </row>
        <row r="58">
          <cell r="D58">
            <v>0</v>
          </cell>
          <cell r="E58">
            <v>0</v>
          </cell>
          <cell r="R58">
            <v>0</v>
          </cell>
        </row>
        <row r="59">
          <cell r="D59">
            <v>700</v>
          </cell>
          <cell r="E59">
            <v>700</v>
          </cell>
          <cell r="R59">
            <v>237.89</v>
          </cell>
        </row>
        <row r="60">
          <cell r="D60">
            <v>0</v>
          </cell>
          <cell r="E60">
            <v>0</v>
          </cell>
          <cell r="R60">
            <v>0</v>
          </cell>
        </row>
        <row r="61">
          <cell r="D61">
            <v>11500</v>
          </cell>
          <cell r="E61">
            <v>11500</v>
          </cell>
          <cell r="R61">
            <v>0</v>
          </cell>
        </row>
        <row r="62">
          <cell r="D62">
            <v>0</v>
          </cell>
          <cell r="E62">
            <v>0</v>
          </cell>
          <cell r="R62">
            <v>0</v>
          </cell>
        </row>
        <row r="63">
          <cell r="D63">
            <v>12000</v>
          </cell>
          <cell r="E63">
            <v>12000</v>
          </cell>
          <cell r="R63">
            <v>0</v>
          </cell>
        </row>
        <row r="64">
          <cell r="D64">
            <v>0</v>
          </cell>
          <cell r="E64">
            <v>0</v>
          </cell>
          <cell r="R64">
            <v>0</v>
          </cell>
        </row>
        <row r="65">
          <cell r="D65">
            <v>105792</v>
          </cell>
          <cell r="E65">
            <v>105792</v>
          </cell>
          <cell r="R65">
            <v>26448</v>
          </cell>
        </row>
        <row r="66">
          <cell r="D66">
            <v>0</v>
          </cell>
          <cell r="E66">
            <v>0</v>
          </cell>
          <cell r="R66">
            <v>0</v>
          </cell>
        </row>
        <row r="67">
          <cell r="D67">
            <v>0</v>
          </cell>
          <cell r="E67">
            <v>0</v>
          </cell>
          <cell r="R67">
            <v>0</v>
          </cell>
        </row>
        <row r="68">
          <cell r="D68">
            <v>6000</v>
          </cell>
          <cell r="E68">
            <v>6000</v>
          </cell>
          <cell r="R68">
            <v>0</v>
          </cell>
        </row>
        <row r="69">
          <cell r="D69">
            <v>0</v>
          </cell>
          <cell r="E69">
            <v>0</v>
          </cell>
          <cell r="R69">
            <v>0</v>
          </cell>
        </row>
        <row r="70">
          <cell r="D70">
            <v>300</v>
          </cell>
          <cell r="E70">
            <v>300</v>
          </cell>
          <cell r="R70">
            <v>0</v>
          </cell>
        </row>
        <row r="71">
          <cell r="D71">
            <v>0</v>
          </cell>
          <cell r="E71">
            <v>0</v>
          </cell>
          <cell r="R71">
            <v>0</v>
          </cell>
        </row>
        <row r="72">
          <cell r="D72">
            <v>200</v>
          </cell>
          <cell r="E72">
            <v>400</v>
          </cell>
          <cell r="R72">
            <v>0</v>
          </cell>
        </row>
        <row r="73">
          <cell r="D73">
            <v>313740</v>
          </cell>
          <cell r="E73">
            <v>313740</v>
          </cell>
          <cell r="R73">
            <v>74647.41</v>
          </cell>
        </row>
        <row r="74">
          <cell r="D74">
            <v>0</v>
          </cell>
          <cell r="E74">
            <v>0</v>
          </cell>
          <cell r="R74">
            <v>0</v>
          </cell>
        </row>
        <row r="75">
          <cell r="D75">
            <v>2400</v>
          </cell>
          <cell r="E75">
            <v>2400</v>
          </cell>
          <cell r="R75">
            <v>175.16</v>
          </cell>
        </row>
        <row r="76">
          <cell r="D76">
            <v>25000</v>
          </cell>
          <cell r="E76">
            <v>25000</v>
          </cell>
          <cell r="R76">
            <v>19701.41</v>
          </cell>
        </row>
        <row r="77">
          <cell r="D77">
            <v>0</v>
          </cell>
          <cell r="E77">
            <v>0</v>
          </cell>
          <cell r="R77">
            <v>0</v>
          </cell>
        </row>
        <row r="78">
          <cell r="D78">
            <v>0</v>
          </cell>
          <cell r="E78">
            <v>0</v>
          </cell>
          <cell r="R78">
            <v>0</v>
          </cell>
        </row>
        <row r="79">
          <cell r="D79">
            <v>6000</v>
          </cell>
          <cell r="E79">
            <v>6500</v>
          </cell>
          <cell r="R79">
            <v>82</v>
          </cell>
        </row>
        <row r="80">
          <cell r="D80">
            <v>1000</v>
          </cell>
          <cell r="E80">
            <v>1000</v>
          </cell>
          <cell r="R80">
            <v>0</v>
          </cell>
        </row>
        <row r="81">
          <cell r="D81">
            <v>1000</v>
          </cell>
          <cell r="E81">
            <v>1000</v>
          </cell>
          <cell r="R81">
            <v>0</v>
          </cell>
        </row>
        <row r="82">
          <cell r="D82">
            <v>0</v>
          </cell>
          <cell r="E82">
            <v>0</v>
          </cell>
          <cell r="R82">
            <v>0</v>
          </cell>
        </row>
        <row r="83">
          <cell r="D83">
            <v>12000</v>
          </cell>
          <cell r="E83">
            <v>12000</v>
          </cell>
          <cell r="R83">
            <v>1740</v>
          </cell>
        </row>
        <row r="84">
          <cell r="D84">
            <v>12000</v>
          </cell>
          <cell r="E84">
            <v>10000</v>
          </cell>
          <cell r="R84">
            <v>0</v>
          </cell>
        </row>
        <row r="85">
          <cell r="D85">
            <v>3694</v>
          </cell>
          <cell r="E85">
            <v>3694</v>
          </cell>
          <cell r="R85">
            <v>1693.6</v>
          </cell>
        </row>
        <row r="86">
          <cell r="D86">
            <v>2000</v>
          </cell>
          <cell r="E86">
            <v>1000</v>
          </cell>
          <cell r="R86">
            <v>0</v>
          </cell>
        </row>
        <row r="87">
          <cell r="D87">
            <v>0</v>
          </cell>
          <cell r="E87">
            <v>0</v>
          </cell>
          <cell r="R87">
            <v>0</v>
          </cell>
        </row>
        <row r="88">
          <cell r="D88">
            <v>53800</v>
          </cell>
          <cell r="E88">
            <v>54800</v>
          </cell>
          <cell r="R88">
            <v>7701.24</v>
          </cell>
        </row>
        <row r="89">
          <cell r="D89">
            <v>0</v>
          </cell>
          <cell r="E89">
            <v>0</v>
          </cell>
          <cell r="R89">
            <v>0</v>
          </cell>
        </row>
        <row r="90">
          <cell r="D90">
            <v>0</v>
          </cell>
          <cell r="E90">
            <v>0</v>
          </cell>
          <cell r="R90">
            <v>0</v>
          </cell>
        </row>
        <row r="91">
          <cell r="D91">
            <v>0</v>
          </cell>
          <cell r="E91">
            <v>0</v>
          </cell>
          <cell r="R91">
            <v>0</v>
          </cell>
        </row>
        <row r="92">
          <cell r="D92">
            <v>0</v>
          </cell>
          <cell r="E92">
            <v>0</v>
          </cell>
          <cell r="R92">
            <v>0</v>
          </cell>
        </row>
        <row r="93">
          <cell r="D93">
            <v>0</v>
          </cell>
          <cell r="E93">
            <v>0</v>
          </cell>
          <cell r="R93">
            <v>0</v>
          </cell>
        </row>
        <row r="94">
          <cell r="D94">
            <v>3600</v>
          </cell>
          <cell r="E94">
            <v>3600</v>
          </cell>
          <cell r="R94">
            <v>432</v>
          </cell>
        </row>
        <row r="95">
          <cell r="D95">
            <v>0</v>
          </cell>
          <cell r="E95">
            <v>0</v>
          </cell>
          <cell r="R95">
            <v>0</v>
          </cell>
        </row>
        <row r="96">
          <cell r="D96">
            <v>2000</v>
          </cell>
          <cell r="E96">
            <v>2000</v>
          </cell>
          <cell r="R96">
            <v>0</v>
          </cell>
        </row>
        <row r="97">
          <cell r="D97">
            <v>0</v>
          </cell>
          <cell r="E97">
            <v>0</v>
          </cell>
          <cell r="R97">
            <v>0</v>
          </cell>
        </row>
        <row r="98">
          <cell r="D98">
            <v>0</v>
          </cell>
          <cell r="E98">
            <v>0</v>
          </cell>
          <cell r="R98">
            <v>0</v>
          </cell>
        </row>
        <row r="99">
          <cell r="D99">
            <v>0</v>
          </cell>
          <cell r="E99">
            <v>0</v>
          </cell>
          <cell r="R99">
            <v>0</v>
          </cell>
        </row>
        <row r="100">
          <cell r="D100">
            <v>0</v>
          </cell>
          <cell r="E100">
            <v>0</v>
          </cell>
          <cell r="R100">
            <v>0</v>
          </cell>
        </row>
        <row r="101">
          <cell r="D101">
            <v>23000</v>
          </cell>
          <cell r="E101">
            <v>29500</v>
          </cell>
          <cell r="R101">
            <v>6382.72</v>
          </cell>
        </row>
        <row r="102">
          <cell r="D102">
            <v>12000</v>
          </cell>
          <cell r="E102">
            <v>12000</v>
          </cell>
          <cell r="R102">
            <v>0</v>
          </cell>
        </row>
        <row r="103">
          <cell r="D103">
            <v>0</v>
          </cell>
          <cell r="E103">
            <v>0</v>
          </cell>
          <cell r="R103">
            <v>0</v>
          </cell>
        </row>
        <row r="104">
          <cell r="D104">
            <v>0</v>
          </cell>
          <cell r="E104">
            <v>0</v>
          </cell>
          <cell r="R104">
            <v>0</v>
          </cell>
        </row>
        <row r="105">
          <cell r="D105">
            <v>15000</v>
          </cell>
          <cell r="E105">
            <v>15000</v>
          </cell>
          <cell r="R105">
            <v>3124.9300000000003</v>
          </cell>
        </row>
        <row r="106">
          <cell r="D106">
            <v>4000</v>
          </cell>
          <cell r="E106">
            <v>4000</v>
          </cell>
          <cell r="R106">
            <v>1987</v>
          </cell>
        </row>
        <row r="107">
          <cell r="D107">
            <v>103465.0279362319</v>
          </cell>
          <cell r="E107">
            <v>103465.0279362319</v>
          </cell>
          <cell r="R107">
            <v>24685.53</v>
          </cell>
        </row>
        <row r="108">
          <cell r="D108">
            <v>41700</v>
          </cell>
          <cell r="E108">
            <v>91700</v>
          </cell>
          <cell r="R108">
            <v>9342.6299999999992</v>
          </cell>
        </row>
        <row r="109">
          <cell r="D109">
            <v>16500</v>
          </cell>
          <cell r="E109">
            <v>16500</v>
          </cell>
          <cell r="R109">
            <v>0</v>
          </cell>
        </row>
        <row r="116">
          <cell r="D116">
            <v>0</v>
          </cell>
          <cell r="E116">
            <v>0</v>
          </cell>
          <cell r="R116">
            <v>0</v>
          </cell>
        </row>
      </sheetData>
      <sheetData sheetId="2" refreshError="1"/>
      <sheetData sheetId="3">
        <row r="6">
          <cell r="H6">
            <v>852383.36</v>
          </cell>
        </row>
        <row r="7">
          <cell r="H7">
            <v>249720.94</v>
          </cell>
        </row>
        <row r="8">
          <cell r="H8">
            <v>0</v>
          </cell>
        </row>
        <row r="9">
          <cell r="H9">
            <v>118093.62000000001</v>
          </cell>
        </row>
        <row r="10">
          <cell r="H10">
            <v>192565.82</v>
          </cell>
        </row>
        <row r="11">
          <cell r="H11">
            <v>0</v>
          </cell>
        </row>
        <row r="12">
          <cell r="H12">
            <v>0</v>
          </cell>
        </row>
        <row r="14">
          <cell r="H14">
            <v>7037.04</v>
          </cell>
        </row>
        <row r="15">
          <cell r="H15">
            <v>70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G19">
            <v>12442.95</v>
          </cell>
          <cell r="H19">
            <v>12442.95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19174.09</v>
          </cell>
        </row>
        <row r="25">
          <cell r="H25">
            <v>0</v>
          </cell>
        </row>
        <row r="26">
          <cell r="H26">
            <v>101095.41</v>
          </cell>
        </row>
        <row r="27">
          <cell r="H27">
            <v>19251.37</v>
          </cell>
        </row>
        <row r="28">
          <cell r="H28">
            <v>3515.6</v>
          </cell>
        </row>
        <row r="29">
          <cell r="H29">
            <v>7701.24</v>
          </cell>
        </row>
        <row r="30">
          <cell r="H30">
            <v>432</v>
          </cell>
        </row>
        <row r="31">
          <cell r="H31">
            <v>9507.6500000000015</v>
          </cell>
        </row>
        <row r="32">
          <cell r="H32">
            <v>20376.53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9342.6299999999992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K7">
            <v>28328.32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topLeftCell="A59" workbookViewId="0">
      <selection activeCell="B85" sqref="B8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6" ht="50.1" customHeight="1" x14ac:dyDescent="0.2">
      <c r="A1" s="63" t="s">
        <v>142</v>
      </c>
      <c r="B1" s="64"/>
      <c r="C1" s="64"/>
      <c r="D1" s="64"/>
      <c r="E1" s="64"/>
      <c r="F1" s="64"/>
      <c r="G1" s="64"/>
      <c r="H1" s="65"/>
    </row>
    <row r="2" spans="1:16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16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16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4" t="s">
        <v>69</v>
      </c>
      <c r="B5" s="7"/>
      <c r="C5" s="56">
        <f>+SUM(C6:C12)</f>
        <v>10500675.497142049</v>
      </c>
      <c r="D5" s="57">
        <f>+E5-C5</f>
        <v>0</v>
      </c>
      <c r="E5" s="56">
        <f>+SUM(E6:E12)</f>
        <v>10500675.497142049</v>
      </c>
      <c r="F5" s="56">
        <f>+SUM(F6:F12)</f>
        <v>1666645.4599999997</v>
      </c>
      <c r="G5" s="56">
        <f>+SUM(G6:G12)</f>
        <v>1412763.7400000002</v>
      </c>
      <c r="H5" s="56">
        <f>+E5-F5</f>
        <v>8834030.0371420495</v>
      </c>
      <c r="I5" s="55"/>
      <c r="J5" s="55"/>
      <c r="K5" s="55"/>
      <c r="L5" s="55"/>
      <c r="M5" s="55"/>
      <c r="N5" s="55"/>
    </row>
    <row r="6" spans="1:16" x14ac:dyDescent="0.2">
      <c r="A6" s="5"/>
      <c r="B6" s="11" t="s">
        <v>78</v>
      </c>
      <c r="C6" s="15">
        <f>+'[1]PRESUP VS EJERCIDO'!D19</f>
        <v>3768563.3650920014</v>
      </c>
      <c r="D6" s="57">
        <f t="shared" ref="D6:D52" si="0">+E6-C6</f>
        <v>0</v>
      </c>
      <c r="E6" s="15">
        <f>+'[1]PRESUP VS EJERCIDO'!E19</f>
        <v>3768563.3650920014</v>
      </c>
      <c r="F6" s="15">
        <f>+'[1]PRESUP VS EJERCIDO'!R19</f>
        <v>937972.21</v>
      </c>
      <c r="G6" s="15">
        <f>+[1]LDF!H6</f>
        <v>852383.36</v>
      </c>
      <c r="H6" s="15">
        <f>+E6-F6</f>
        <v>2830591.1550920014</v>
      </c>
    </row>
    <row r="7" spans="1:16" x14ac:dyDescent="0.2">
      <c r="A7" s="5"/>
      <c r="B7" s="11" t="s">
        <v>79</v>
      </c>
      <c r="C7" s="15">
        <f>+'[1]PRESUP VS EJERCIDO'!$D$21</f>
        <v>4253999.6499999994</v>
      </c>
      <c r="D7" s="57">
        <f t="shared" si="0"/>
        <v>0</v>
      </c>
      <c r="E7" s="15">
        <f>+'[1]PRESUP VS EJERCIDO'!E21</f>
        <v>4253999.6499999994</v>
      </c>
      <c r="F7" s="15">
        <f>+'[1]PRESUP VS EJERCIDO'!R21</f>
        <v>279880.40000000002</v>
      </c>
      <c r="G7" s="15">
        <f>+[1]LDF!H7</f>
        <v>249720.94</v>
      </c>
      <c r="H7" s="15">
        <f t="shared" ref="H7:H44" si="1">+E7-F7</f>
        <v>3974119.2499999995</v>
      </c>
    </row>
    <row r="8" spans="1:16" x14ac:dyDescent="0.2">
      <c r="A8" s="5"/>
      <c r="B8" s="11" t="s">
        <v>80</v>
      </c>
      <c r="C8" s="15">
        <f>+SUM('[1]PRESUP VS EJERCIDO'!D22:D24)</f>
        <v>643320.84295957512</v>
      </c>
      <c r="D8" s="57">
        <f t="shared" si="0"/>
        <v>0</v>
      </c>
      <c r="E8" s="15">
        <f>+SUM('[1]PRESUP VS EJERCIDO'!E22:E24)</f>
        <v>643320.84295957512</v>
      </c>
      <c r="F8" s="15">
        <f>+SUM('[1]PRESUP VS EJERCIDO'!R22:R24)</f>
        <v>0</v>
      </c>
      <c r="G8" s="15">
        <f>+[1]LDF!H8</f>
        <v>0</v>
      </c>
      <c r="H8" s="15">
        <f t="shared" si="1"/>
        <v>643320.84295957512</v>
      </c>
    </row>
    <row r="9" spans="1:16" x14ac:dyDescent="0.2">
      <c r="A9" s="5"/>
      <c r="B9" s="11" t="s">
        <v>35</v>
      </c>
      <c r="C9" s="15">
        <f>+SUM('[1]PRESUP VS EJERCIDO'!D25:D26)</f>
        <v>878400</v>
      </c>
      <c r="D9" s="57">
        <f t="shared" si="0"/>
        <v>0</v>
      </c>
      <c r="E9" s="15">
        <f>+SUM('[1]PRESUP VS EJERCIDO'!E25:E26)</f>
        <v>878400</v>
      </c>
      <c r="F9" s="15">
        <f>+SUM('[1]PRESUP VS EJERCIDO'!R25:R26)</f>
        <v>199570.13</v>
      </c>
      <c r="G9" s="15">
        <f>+[1]LDF!H9</f>
        <v>118093.62000000001</v>
      </c>
      <c r="H9" s="15">
        <f t="shared" si="1"/>
        <v>678829.87</v>
      </c>
    </row>
    <row r="10" spans="1:16" x14ac:dyDescent="0.2">
      <c r="A10" s="5"/>
      <c r="B10" s="11" t="s">
        <v>81</v>
      </c>
      <c r="C10" s="15">
        <f>+SUM('[1]PRESUP VS EJERCIDO'!D27:D33)</f>
        <v>956391.63909047225</v>
      </c>
      <c r="D10" s="57">
        <f t="shared" si="0"/>
        <v>0</v>
      </c>
      <c r="E10" s="15">
        <f>+SUM('[1]PRESUP VS EJERCIDO'!E27:E33)</f>
        <v>956391.63909047225</v>
      </c>
      <c r="F10" s="15">
        <f>+SUM('[1]PRESUP VS EJERCIDO'!R27:R33)+[1]CONCILIACION!$K$7</f>
        <v>249222.72</v>
      </c>
      <c r="G10" s="15">
        <f>+[1]LDF!H10</f>
        <v>192565.82</v>
      </c>
      <c r="H10" s="15">
        <f t="shared" si="1"/>
        <v>707168.91909047228</v>
      </c>
    </row>
    <row r="11" spans="1:16" x14ac:dyDescent="0.2">
      <c r="A11" s="5"/>
      <c r="B11" s="11" t="s">
        <v>36</v>
      </c>
      <c r="C11" s="15">
        <v>0</v>
      </c>
      <c r="D11" s="57">
        <f t="shared" si="0"/>
        <v>0</v>
      </c>
      <c r="E11" s="15">
        <v>0</v>
      </c>
      <c r="F11" s="15">
        <v>0</v>
      </c>
      <c r="G11" s="15">
        <f>+[1]LDF!H11</f>
        <v>0</v>
      </c>
      <c r="H11" s="15">
        <f t="shared" si="1"/>
        <v>0</v>
      </c>
    </row>
    <row r="12" spans="1:16" x14ac:dyDescent="0.2">
      <c r="A12" s="5"/>
      <c r="B12" s="11" t="s">
        <v>82</v>
      </c>
      <c r="C12" s="15">
        <v>0</v>
      </c>
      <c r="D12" s="57">
        <f t="shared" si="0"/>
        <v>0</v>
      </c>
      <c r="E12" s="15">
        <v>0</v>
      </c>
      <c r="F12" s="15">
        <v>0</v>
      </c>
      <c r="G12" s="15">
        <f>+[1]LDF!H12</f>
        <v>0</v>
      </c>
      <c r="H12" s="15">
        <f t="shared" si="1"/>
        <v>0</v>
      </c>
    </row>
    <row r="13" spans="1:16" x14ac:dyDescent="0.2">
      <c r="A13" s="54" t="s">
        <v>70</v>
      </c>
      <c r="B13" s="7"/>
      <c r="C13" s="51">
        <f>+SUM(C14:C22)</f>
        <v>172368.04</v>
      </c>
      <c r="D13" s="57">
        <f t="shared" si="0"/>
        <v>-14100</v>
      </c>
      <c r="E13" s="51">
        <f>+SUM(E14:E22)</f>
        <v>158268.04</v>
      </c>
      <c r="F13" s="51">
        <f>+SUM(F14:F22)</f>
        <v>19549.990000000002</v>
      </c>
      <c r="G13" s="51">
        <f>+SUM(G14:G22)</f>
        <v>19549.990000000002</v>
      </c>
      <c r="H13" s="15">
        <f t="shared" si="1"/>
        <v>138718.05000000002</v>
      </c>
      <c r="I13" s="55"/>
      <c r="J13" s="55"/>
      <c r="K13" s="55"/>
      <c r="L13" s="55"/>
      <c r="M13" s="55"/>
      <c r="N13" s="55"/>
      <c r="O13" s="55"/>
      <c r="P13" s="55"/>
    </row>
    <row r="14" spans="1:16" x14ac:dyDescent="0.2">
      <c r="A14" s="5"/>
      <c r="B14" s="11" t="s">
        <v>83</v>
      </c>
      <c r="C14" s="15">
        <f>+SUM('[1]PRESUP VS EJERCIDO'!D34:D38)</f>
        <v>53168.04</v>
      </c>
      <c r="D14" s="57">
        <f t="shared" si="0"/>
        <v>-1500</v>
      </c>
      <c r="E14" s="15">
        <f>+SUM('[1]PRESUP VS EJERCIDO'!E34:E38)</f>
        <v>51668.04</v>
      </c>
      <c r="F14" s="15">
        <f>+SUM('[1]PRESUP VS EJERCIDO'!R34:R38)</f>
        <v>7037.04</v>
      </c>
      <c r="G14" s="15">
        <f>+[1]LDF!H14</f>
        <v>7037.04</v>
      </c>
      <c r="H14" s="15">
        <f t="shared" si="1"/>
        <v>44631</v>
      </c>
    </row>
    <row r="15" spans="1:16" x14ac:dyDescent="0.2">
      <c r="A15" s="5"/>
      <c r="B15" s="11" t="s">
        <v>84</v>
      </c>
      <c r="C15" s="15">
        <f>+SUM('[1]PRESUP VS EJERCIDO'!D39)</f>
        <v>1200</v>
      </c>
      <c r="D15" s="57">
        <f t="shared" si="0"/>
        <v>-200</v>
      </c>
      <c r="E15" s="15">
        <f>+SUM('[1]PRESUP VS EJERCIDO'!E39)</f>
        <v>1000</v>
      </c>
      <c r="F15" s="15">
        <f>+SUM('[1]PRESUP VS EJERCIDO'!R39)</f>
        <v>70</v>
      </c>
      <c r="G15" s="15">
        <f>+[1]LDF!H15</f>
        <v>70</v>
      </c>
      <c r="H15" s="15">
        <f t="shared" si="1"/>
        <v>930</v>
      </c>
    </row>
    <row r="16" spans="1:16" x14ac:dyDescent="0.2">
      <c r="A16" s="5"/>
      <c r="B16" s="11" t="s">
        <v>85</v>
      </c>
      <c r="C16" s="15">
        <v>0</v>
      </c>
      <c r="D16" s="57">
        <f t="shared" si="0"/>
        <v>0</v>
      </c>
      <c r="E16" s="15">
        <v>0</v>
      </c>
      <c r="F16" s="15">
        <v>0</v>
      </c>
      <c r="G16" s="15">
        <f>+[1]LDF!H16</f>
        <v>0</v>
      </c>
      <c r="H16" s="15">
        <f t="shared" si="1"/>
        <v>0</v>
      </c>
    </row>
    <row r="17" spans="1:10" x14ac:dyDescent="0.2">
      <c r="A17" s="5"/>
      <c r="B17" s="11" t="s">
        <v>86</v>
      </c>
      <c r="C17" s="15">
        <f>+SUM('[1]PRESUP VS EJERCIDO'!D40:D43)</f>
        <v>11000</v>
      </c>
      <c r="D17" s="57">
        <f t="shared" si="0"/>
        <v>-400</v>
      </c>
      <c r="E17" s="15">
        <f>+SUM('[1]PRESUP VS EJERCIDO'!E40:E43)</f>
        <v>10600</v>
      </c>
      <c r="F17" s="15">
        <f>+SUM('[1]PRESUP VS EJERCIDO'!R40:R43)</f>
        <v>0</v>
      </c>
      <c r="G17" s="15">
        <f>+[1]LDF!H17</f>
        <v>0</v>
      </c>
      <c r="H17" s="15">
        <f t="shared" si="1"/>
        <v>10600</v>
      </c>
    </row>
    <row r="18" spans="1:10" x14ac:dyDescent="0.2">
      <c r="A18" s="5"/>
      <c r="B18" s="11" t="s">
        <v>87</v>
      </c>
      <c r="C18" s="15">
        <v>0</v>
      </c>
      <c r="D18" s="57">
        <f t="shared" si="0"/>
        <v>0</v>
      </c>
      <c r="E18" s="15">
        <v>0</v>
      </c>
      <c r="F18" s="15">
        <v>0</v>
      </c>
      <c r="G18" s="15">
        <f>+[1]LDF!H18</f>
        <v>0</v>
      </c>
      <c r="H18" s="15">
        <f t="shared" si="1"/>
        <v>0</v>
      </c>
    </row>
    <row r="19" spans="1:10" x14ac:dyDescent="0.2">
      <c r="A19" s="5"/>
      <c r="B19" s="11" t="s">
        <v>88</v>
      </c>
      <c r="C19" s="15">
        <f>+SUM('[1]PRESUP VS EJERCIDO'!D44:D45)</f>
        <v>75000</v>
      </c>
      <c r="D19" s="57">
        <f t="shared" si="0"/>
        <v>-10000</v>
      </c>
      <c r="E19" s="15">
        <f>+SUM('[1]PRESUP VS EJERCIDO'!E44:E45)</f>
        <v>65000</v>
      </c>
      <c r="F19" s="15">
        <f>+[1]LDF!$G$19</f>
        <v>12442.95</v>
      </c>
      <c r="G19" s="15">
        <f>+[1]LDF!H19</f>
        <v>12442.95</v>
      </c>
      <c r="H19" s="15">
        <f t="shared" si="1"/>
        <v>52557.05</v>
      </c>
    </row>
    <row r="20" spans="1:10" x14ac:dyDescent="0.2">
      <c r="A20" s="5"/>
      <c r="B20" s="11" t="s">
        <v>89</v>
      </c>
      <c r="C20" s="15">
        <f>+SUM('[1]PRESUP VS EJERCIDO'!D46:D47)</f>
        <v>0</v>
      </c>
      <c r="D20" s="57">
        <f t="shared" si="0"/>
        <v>0</v>
      </c>
      <c r="E20" s="15">
        <f>+SUM('[1]PRESUP VS EJERCIDO'!E46:E47)</f>
        <v>0</v>
      </c>
      <c r="F20" s="15">
        <f>+SUM('[1]PRESUP VS EJERCIDO'!R46:R47)</f>
        <v>0</v>
      </c>
      <c r="G20" s="15">
        <f>+[1]LDF!H20</f>
        <v>0</v>
      </c>
      <c r="H20" s="15">
        <f t="shared" si="1"/>
        <v>0</v>
      </c>
    </row>
    <row r="21" spans="1:10" x14ac:dyDescent="0.2">
      <c r="A21" s="5"/>
      <c r="B21" s="11" t="s">
        <v>90</v>
      </c>
      <c r="C21" s="15">
        <v>0</v>
      </c>
      <c r="D21" s="57">
        <f t="shared" si="0"/>
        <v>0</v>
      </c>
      <c r="E21" s="15">
        <v>0</v>
      </c>
      <c r="F21" s="15">
        <v>0</v>
      </c>
      <c r="G21" s="15">
        <f>+[1]LDF!H21</f>
        <v>0</v>
      </c>
      <c r="H21" s="15">
        <f t="shared" si="1"/>
        <v>0</v>
      </c>
    </row>
    <row r="22" spans="1:10" x14ac:dyDescent="0.2">
      <c r="A22" s="5"/>
      <c r="B22" s="11" t="s">
        <v>91</v>
      </c>
      <c r="C22" s="15">
        <f>+SUM('[1]PRESUP VS EJERCIDO'!D48:D52)</f>
        <v>32000</v>
      </c>
      <c r="D22" s="57">
        <f t="shared" si="0"/>
        <v>-2000</v>
      </c>
      <c r="E22" s="15">
        <f>+SUM('[1]PRESUP VS EJERCIDO'!E48:E52)</f>
        <v>30000</v>
      </c>
      <c r="F22" s="15">
        <f>+SUM('[1]PRESUP VS EJERCIDO'!R48:R52)</f>
        <v>0</v>
      </c>
      <c r="G22" s="15">
        <f>+[1]LDF!H22</f>
        <v>0</v>
      </c>
      <c r="H22" s="15">
        <f t="shared" si="1"/>
        <v>30000</v>
      </c>
    </row>
    <row r="23" spans="1:10" x14ac:dyDescent="0.2">
      <c r="A23" s="54" t="s">
        <v>71</v>
      </c>
      <c r="B23" s="7"/>
      <c r="C23" s="51">
        <f>+SUM(C24:C32)</f>
        <v>821291.02793623193</v>
      </c>
      <c r="D23" s="57">
        <f t="shared" si="0"/>
        <v>4100</v>
      </c>
      <c r="E23" s="51">
        <f>+SUM(E24:E32)</f>
        <v>825391.02793623193</v>
      </c>
      <c r="F23" s="51">
        <f>+SUM(F24:F32)</f>
        <v>187975.09</v>
      </c>
      <c r="G23" s="51">
        <f>+SUM(G24:G32)</f>
        <v>181053.88999999998</v>
      </c>
      <c r="H23" s="15">
        <f t="shared" si="1"/>
        <v>637415.93793623196</v>
      </c>
      <c r="I23" s="55"/>
      <c r="J23" s="55"/>
    </row>
    <row r="24" spans="1:10" x14ac:dyDescent="0.2">
      <c r="A24" s="5"/>
      <c r="B24" s="11" t="s">
        <v>92</v>
      </c>
      <c r="C24" s="15">
        <f>+SUM('[1]PRESUP VS EJERCIDO'!D53:D59)</f>
        <v>89800</v>
      </c>
      <c r="D24" s="57">
        <f t="shared" si="0"/>
        <v>-1100</v>
      </c>
      <c r="E24" s="15">
        <f>+SUM('[1]PRESUP VS EJERCIDO'!E53:E59)</f>
        <v>88700</v>
      </c>
      <c r="F24" s="15">
        <f>+SUM('[1]PRESUP VS EJERCIDO'!R53:R59)</f>
        <v>19174.09</v>
      </c>
      <c r="G24" s="15">
        <f>+[1]LDF!H24</f>
        <v>19174.09</v>
      </c>
      <c r="H24" s="15">
        <f t="shared" si="1"/>
        <v>69525.91</v>
      </c>
    </row>
    <row r="25" spans="1:10" x14ac:dyDescent="0.2">
      <c r="A25" s="5"/>
      <c r="B25" s="11" t="s">
        <v>93</v>
      </c>
      <c r="C25" s="15">
        <f>+SUM('[1]PRESUP VS EJERCIDO'!D60:D63)</f>
        <v>23500</v>
      </c>
      <c r="D25" s="57">
        <f t="shared" si="0"/>
        <v>0</v>
      </c>
      <c r="E25" s="15">
        <f>+SUM('[1]PRESUP VS EJERCIDO'!E60:E63)</f>
        <v>23500</v>
      </c>
      <c r="F25" s="15">
        <f>+SUM('[1]PRESUP VS EJERCIDO'!R60:R63)</f>
        <v>0</v>
      </c>
      <c r="G25" s="15">
        <f>+[1]LDF!H25</f>
        <v>0</v>
      </c>
      <c r="H25" s="15">
        <f t="shared" si="1"/>
        <v>23500</v>
      </c>
    </row>
    <row r="26" spans="1:10" x14ac:dyDescent="0.2">
      <c r="A26" s="5"/>
      <c r="B26" s="11" t="s">
        <v>94</v>
      </c>
      <c r="C26" s="15">
        <f>+SUM('[1]PRESUP VS EJERCIDO'!D64:D74)</f>
        <v>426032</v>
      </c>
      <c r="D26" s="57">
        <f t="shared" si="0"/>
        <v>200</v>
      </c>
      <c r="E26" s="15">
        <f>+SUM('[1]PRESUP VS EJERCIDO'!E64:E74)</f>
        <v>426232</v>
      </c>
      <c r="F26" s="15">
        <f>+SUM('[1]PRESUP VS EJERCIDO'!R64:R74)</f>
        <v>101095.41</v>
      </c>
      <c r="G26" s="15">
        <f>+[1]LDF!H26</f>
        <v>101095.41</v>
      </c>
      <c r="H26" s="15">
        <f t="shared" si="1"/>
        <v>325136.58999999997</v>
      </c>
    </row>
    <row r="27" spans="1:10" x14ac:dyDescent="0.2">
      <c r="A27" s="5"/>
      <c r="B27" s="11" t="s">
        <v>95</v>
      </c>
      <c r="C27" s="15">
        <f>+SUM('[1]PRESUP VS EJERCIDO'!D75:D78)</f>
        <v>27400</v>
      </c>
      <c r="D27" s="57">
        <f t="shared" si="0"/>
        <v>0</v>
      </c>
      <c r="E27" s="15">
        <f>+SUM('[1]PRESUP VS EJERCIDO'!E75:E78)</f>
        <v>27400</v>
      </c>
      <c r="F27" s="15">
        <f>+SUM('[1]PRESUP VS EJERCIDO'!R75:R78)</f>
        <v>19876.57</v>
      </c>
      <c r="G27" s="15">
        <f>+[1]LDF!H27</f>
        <v>19251.37</v>
      </c>
      <c r="H27" s="15">
        <f t="shared" si="1"/>
        <v>7523.43</v>
      </c>
    </row>
    <row r="28" spans="1:10" x14ac:dyDescent="0.2">
      <c r="A28" s="5"/>
      <c r="B28" s="11" t="s">
        <v>96</v>
      </c>
      <c r="C28" s="15">
        <f>+SUM('[1]PRESUP VS EJERCIDO'!D79:D86)</f>
        <v>37694</v>
      </c>
      <c r="D28" s="57">
        <f t="shared" si="0"/>
        <v>-2500</v>
      </c>
      <c r="E28" s="15">
        <f>+SUM('[1]PRESUP VS EJERCIDO'!E79:E86)</f>
        <v>35194</v>
      </c>
      <c r="F28" s="15">
        <f>+SUM('[1]PRESUP VS EJERCIDO'!R79:R86)</f>
        <v>3515.6</v>
      </c>
      <c r="G28" s="15">
        <f>+[1]LDF!H28</f>
        <v>3515.6</v>
      </c>
      <c r="H28" s="15">
        <f t="shared" si="1"/>
        <v>31678.400000000001</v>
      </c>
    </row>
    <row r="29" spans="1:10" x14ac:dyDescent="0.2">
      <c r="A29" s="5"/>
      <c r="B29" s="11" t="s">
        <v>97</v>
      </c>
      <c r="C29" s="15">
        <f>+SUM('[1]PRESUP VS EJERCIDO'!D87:D91)</f>
        <v>53800</v>
      </c>
      <c r="D29" s="57">
        <f t="shared" si="0"/>
        <v>1000</v>
      </c>
      <c r="E29" s="15">
        <f>+SUM('[1]PRESUP VS EJERCIDO'!E87:E91)</f>
        <v>54800</v>
      </c>
      <c r="F29" s="15">
        <f>+SUM('[1]PRESUP VS EJERCIDO'!R87:R91)</f>
        <v>7701.24</v>
      </c>
      <c r="G29" s="15">
        <f>+[1]LDF!H29</f>
        <v>7701.24</v>
      </c>
      <c r="H29" s="15">
        <f t="shared" si="1"/>
        <v>47098.76</v>
      </c>
    </row>
    <row r="30" spans="1:10" x14ac:dyDescent="0.2">
      <c r="A30" s="5"/>
      <c r="B30" s="11" t="s">
        <v>98</v>
      </c>
      <c r="C30" s="15">
        <f>+SUM('[1]PRESUP VS EJERCIDO'!D92:D98)</f>
        <v>5600</v>
      </c>
      <c r="D30" s="57">
        <f t="shared" si="0"/>
        <v>0</v>
      </c>
      <c r="E30" s="15">
        <f>+SUM('[1]PRESUP VS EJERCIDO'!E92:E98)</f>
        <v>5600</v>
      </c>
      <c r="F30" s="15">
        <f>+SUM('[1]PRESUP VS EJERCIDO'!R92:R98)</f>
        <v>432</v>
      </c>
      <c r="G30" s="15">
        <f>+[1]LDF!H30</f>
        <v>432</v>
      </c>
      <c r="H30" s="15">
        <f t="shared" si="1"/>
        <v>5168</v>
      </c>
    </row>
    <row r="31" spans="1:10" x14ac:dyDescent="0.2">
      <c r="A31" s="5"/>
      <c r="B31" s="11" t="s">
        <v>99</v>
      </c>
      <c r="C31" s="15">
        <f>+SUM('[1]PRESUP VS EJERCIDO'!D99:D105)</f>
        <v>50000</v>
      </c>
      <c r="D31" s="57">
        <f t="shared" si="0"/>
        <v>6500</v>
      </c>
      <c r="E31" s="15">
        <f>+SUM('[1]PRESUP VS EJERCIDO'!E99:E105)</f>
        <v>56500</v>
      </c>
      <c r="F31" s="15">
        <f>+SUM('[1]PRESUP VS EJERCIDO'!R99:R105)</f>
        <v>9507.6500000000015</v>
      </c>
      <c r="G31" s="15">
        <f>+[1]LDF!H31</f>
        <v>9507.6500000000015</v>
      </c>
      <c r="H31" s="15">
        <f t="shared" si="1"/>
        <v>46992.35</v>
      </c>
    </row>
    <row r="32" spans="1:10" x14ac:dyDescent="0.2">
      <c r="A32" s="5"/>
      <c r="B32" s="11" t="s">
        <v>19</v>
      </c>
      <c r="C32" s="15">
        <f>+SUM('[1]PRESUP VS EJERCIDO'!D106:D107)</f>
        <v>107465.0279362319</v>
      </c>
      <c r="D32" s="57">
        <f t="shared" si="0"/>
        <v>0</v>
      </c>
      <c r="E32" s="15">
        <f>+SUM('[1]PRESUP VS EJERCIDO'!E106:E107)</f>
        <v>107465.0279362319</v>
      </c>
      <c r="F32" s="15">
        <f>+SUM('[1]PRESUP VS EJERCIDO'!R106:R107)</f>
        <v>26672.53</v>
      </c>
      <c r="G32" s="15">
        <f>+[1]LDF!H32</f>
        <v>20376.53</v>
      </c>
      <c r="H32" s="15">
        <f t="shared" si="1"/>
        <v>80792.497936231899</v>
      </c>
    </row>
    <row r="33" spans="1:8" x14ac:dyDescent="0.2">
      <c r="A33" s="54" t="s">
        <v>72</v>
      </c>
      <c r="B33" s="7"/>
      <c r="C33" s="51">
        <f>+SUM(C34:C42)</f>
        <v>41700</v>
      </c>
      <c r="D33" s="57">
        <f t="shared" si="0"/>
        <v>50000</v>
      </c>
      <c r="E33" s="51">
        <f>+SUM(E34:E42)</f>
        <v>91700</v>
      </c>
      <c r="F33" s="51">
        <f>+SUM(F34:F42)</f>
        <v>9342.6299999999992</v>
      </c>
      <c r="G33" s="51">
        <f>+SUM(G34:G42)</f>
        <v>9342.6299999999992</v>
      </c>
      <c r="H33" s="15">
        <f t="shared" si="1"/>
        <v>82357.37</v>
      </c>
    </row>
    <row r="34" spans="1:8" x14ac:dyDescent="0.2">
      <c r="A34" s="5"/>
      <c r="B34" s="11" t="s">
        <v>100</v>
      </c>
      <c r="C34" s="15">
        <v>0</v>
      </c>
      <c r="D34" s="57">
        <f t="shared" si="0"/>
        <v>0</v>
      </c>
      <c r="E34" s="15">
        <v>0</v>
      </c>
      <c r="F34" s="15">
        <v>0</v>
      </c>
      <c r="G34" s="15">
        <f>+[1]LDF!H34</f>
        <v>0</v>
      </c>
      <c r="H34" s="15">
        <f t="shared" si="1"/>
        <v>0</v>
      </c>
    </row>
    <row r="35" spans="1:8" x14ac:dyDescent="0.2">
      <c r="A35" s="5"/>
      <c r="B35" s="11" t="s">
        <v>101</v>
      </c>
      <c r="C35" s="15">
        <v>0</v>
      </c>
      <c r="D35" s="57">
        <f t="shared" si="0"/>
        <v>0</v>
      </c>
      <c r="E35" s="15">
        <v>0</v>
      </c>
      <c r="F35" s="15">
        <v>0</v>
      </c>
      <c r="G35" s="15">
        <f>+[1]LDF!H35</f>
        <v>0</v>
      </c>
      <c r="H35" s="15">
        <f t="shared" si="1"/>
        <v>0</v>
      </c>
    </row>
    <row r="36" spans="1:8" x14ac:dyDescent="0.2">
      <c r="A36" s="5"/>
      <c r="B36" s="11" t="s">
        <v>102</v>
      </c>
      <c r="C36" s="15">
        <v>0</v>
      </c>
      <c r="D36" s="57">
        <f t="shared" si="0"/>
        <v>0</v>
      </c>
      <c r="E36" s="15">
        <v>0</v>
      </c>
      <c r="F36" s="15">
        <v>0</v>
      </c>
      <c r="G36" s="15">
        <f>+[1]LDF!H36</f>
        <v>0</v>
      </c>
      <c r="H36" s="15">
        <f t="shared" si="1"/>
        <v>0</v>
      </c>
    </row>
    <row r="37" spans="1:8" x14ac:dyDescent="0.2">
      <c r="A37" s="5"/>
      <c r="B37" s="11" t="s">
        <v>103</v>
      </c>
      <c r="C37" s="15">
        <f>+SUM('[1]PRESUP VS EJERCIDO'!D108)</f>
        <v>41700</v>
      </c>
      <c r="D37" s="57">
        <f t="shared" si="0"/>
        <v>50000</v>
      </c>
      <c r="E37" s="15">
        <f>+SUM('[1]PRESUP VS EJERCIDO'!E108)</f>
        <v>91700</v>
      </c>
      <c r="F37" s="15">
        <f>+SUM('[1]PRESUP VS EJERCIDO'!R108)</f>
        <v>9342.6299999999992</v>
      </c>
      <c r="G37" s="15">
        <f>+[1]LDF!H37</f>
        <v>9342.6299999999992</v>
      </c>
      <c r="H37" s="15">
        <f t="shared" si="1"/>
        <v>82357.37</v>
      </c>
    </row>
    <row r="38" spans="1:8" x14ac:dyDescent="0.2">
      <c r="A38" s="5"/>
      <c r="B38" s="11" t="s">
        <v>41</v>
      </c>
      <c r="C38" s="15">
        <v>0</v>
      </c>
      <c r="D38" s="57">
        <f t="shared" si="0"/>
        <v>0</v>
      </c>
      <c r="E38" s="15">
        <v>0</v>
      </c>
      <c r="F38" s="15">
        <v>0</v>
      </c>
      <c r="G38" s="15">
        <f>+[1]LDF!H38</f>
        <v>0</v>
      </c>
      <c r="H38" s="15">
        <f t="shared" si="1"/>
        <v>0</v>
      </c>
    </row>
    <row r="39" spans="1:8" x14ac:dyDescent="0.2">
      <c r="A39" s="5"/>
      <c r="B39" s="11" t="s">
        <v>104</v>
      </c>
      <c r="C39" s="15">
        <v>0</v>
      </c>
      <c r="D39" s="57">
        <f t="shared" si="0"/>
        <v>0</v>
      </c>
      <c r="E39" s="15">
        <v>0</v>
      </c>
      <c r="F39" s="15">
        <v>0</v>
      </c>
      <c r="G39" s="15">
        <f>+[1]LDF!H39</f>
        <v>0</v>
      </c>
      <c r="H39" s="15">
        <f t="shared" si="1"/>
        <v>0</v>
      </c>
    </row>
    <row r="40" spans="1:8" x14ac:dyDescent="0.2">
      <c r="A40" s="5"/>
      <c r="B40" s="11" t="s">
        <v>105</v>
      </c>
      <c r="C40" s="15">
        <v>0</v>
      </c>
      <c r="D40" s="57">
        <f t="shared" si="0"/>
        <v>0</v>
      </c>
      <c r="E40" s="15">
        <v>0</v>
      </c>
      <c r="F40" s="15">
        <v>0</v>
      </c>
      <c r="G40" s="15">
        <f>+[1]LDF!H40</f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0</v>
      </c>
      <c r="D41" s="57">
        <f t="shared" si="0"/>
        <v>0</v>
      </c>
      <c r="E41" s="15">
        <v>0</v>
      </c>
      <c r="F41" s="15">
        <v>0</v>
      </c>
      <c r="G41" s="15">
        <f>+[1]LDF!H41</f>
        <v>0</v>
      </c>
      <c r="H41" s="15">
        <f t="shared" si="1"/>
        <v>0</v>
      </c>
    </row>
    <row r="42" spans="1:8" x14ac:dyDescent="0.2">
      <c r="A42" s="5"/>
      <c r="B42" s="11" t="s">
        <v>106</v>
      </c>
      <c r="C42" s="15">
        <v>0</v>
      </c>
      <c r="D42" s="57">
        <f t="shared" si="0"/>
        <v>0</v>
      </c>
      <c r="E42" s="15">
        <v>0</v>
      </c>
      <c r="F42" s="15">
        <v>0</v>
      </c>
      <c r="G42" s="15">
        <f>+[1]LDF!H42</f>
        <v>0</v>
      </c>
      <c r="H42" s="15">
        <f t="shared" si="1"/>
        <v>0</v>
      </c>
    </row>
    <row r="43" spans="1:8" x14ac:dyDescent="0.2">
      <c r="A43" s="50" t="s">
        <v>73</v>
      </c>
      <c r="B43" s="7"/>
      <c r="C43" s="15">
        <f>+SUM(C44:C52)</f>
        <v>16500</v>
      </c>
      <c r="D43" s="57">
        <f t="shared" si="0"/>
        <v>0</v>
      </c>
      <c r="E43" s="15">
        <f>+SUM(E44:E52)</f>
        <v>16500</v>
      </c>
      <c r="F43" s="15">
        <f>+SUM(F44:F52)</f>
        <v>0</v>
      </c>
      <c r="G43" s="15">
        <f>+SUM(G44:G52)</f>
        <v>0</v>
      </c>
      <c r="H43" s="15">
        <f t="shared" si="1"/>
        <v>16500</v>
      </c>
    </row>
    <row r="44" spans="1:8" x14ac:dyDescent="0.2">
      <c r="A44" s="5"/>
      <c r="B44" s="11" t="s">
        <v>107</v>
      </c>
      <c r="C44" s="15">
        <f>+'[1]PRESUP VS EJERCIDO'!$D$109</f>
        <v>16500</v>
      </c>
      <c r="D44" s="57">
        <f t="shared" si="0"/>
        <v>0</v>
      </c>
      <c r="E44" s="15">
        <f>+'[1]PRESUP VS EJERCIDO'!$E$109</f>
        <v>16500</v>
      </c>
      <c r="F44" s="15">
        <f>+'[1]PRESUP VS EJERCIDO'!$R$109</f>
        <v>0</v>
      </c>
      <c r="G44" s="15">
        <f>+[1]LDF!H44</f>
        <v>0</v>
      </c>
      <c r="H44" s="15">
        <f t="shared" si="1"/>
        <v>16500</v>
      </c>
    </row>
    <row r="45" spans="1:8" x14ac:dyDescent="0.2">
      <c r="A45" s="5"/>
      <c r="B45" s="11" t="s">
        <v>108</v>
      </c>
      <c r="C45" s="15">
        <v>0</v>
      </c>
      <c r="D45" s="57">
        <f t="shared" si="0"/>
        <v>0</v>
      </c>
      <c r="E45" s="15">
        <v>0</v>
      </c>
      <c r="F45" s="15">
        <v>0</v>
      </c>
      <c r="G45" s="15">
        <f>+[1]LDF!H45</f>
        <v>0</v>
      </c>
      <c r="H45" s="15">
        <v>0</v>
      </c>
    </row>
    <row r="46" spans="1:8" x14ac:dyDescent="0.2">
      <c r="A46" s="5"/>
      <c r="B46" s="11" t="s">
        <v>109</v>
      </c>
      <c r="C46" s="15">
        <v>0</v>
      </c>
      <c r="D46" s="57">
        <f t="shared" si="0"/>
        <v>0</v>
      </c>
      <c r="E46" s="15">
        <v>0</v>
      </c>
      <c r="F46" s="15">
        <v>0</v>
      </c>
      <c r="G46" s="15">
        <f>+[1]LDF!H46</f>
        <v>0</v>
      </c>
      <c r="H46" s="15">
        <v>0</v>
      </c>
    </row>
    <row r="47" spans="1:8" x14ac:dyDescent="0.2">
      <c r="A47" s="5"/>
      <c r="B47" s="11" t="s">
        <v>110</v>
      </c>
      <c r="C47" s="15">
        <v>0</v>
      </c>
      <c r="D47" s="57">
        <f t="shared" si="0"/>
        <v>0</v>
      </c>
      <c r="E47" s="15">
        <v>0</v>
      </c>
      <c r="F47" s="15">
        <v>0</v>
      </c>
      <c r="G47" s="15">
        <f>+[1]LDF!H47</f>
        <v>0</v>
      </c>
      <c r="H47" s="15">
        <v>0</v>
      </c>
    </row>
    <row r="48" spans="1:8" x14ac:dyDescent="0.2">
      <c r="A48" s="5"/>
      <c r="B48" s="11" t="s">
        <v>111</v>
      </c>
      <c r="C48" s="15">
        <v>0</v>
      </c>
      <c r="D48" s="57">
        <f t="shared" si="0"/>
        <v>0</v>
      </c>
      <c r="E48" s="15">
        <v>0</v>
      </c>
      <c r="F48" s="15">
        <v>0</v>
      </c>
      <c r="G48" s="15">
        <f>+[1]LDF!H48</f>
        <v>0</v>
      </c>
      <c r="H48" s="15">
        <v>0</v>
      </c>
    </row>
    <row r="49" spans="1:8" x14ac:dyDescent="0.2">
      <c r="A49" s="5"/>
      <c r="B49" s="11" t="s">
        <v>112</v>
      </c>
      <c r="C49" s="15">
        <v>0</v>
      </c>
      <c r="D49" s="57">
        <f t="shared" si="0"/>
        <v>0</v>
      </c>
      <c r="E49" s="15">
        <v>0</v>
      </c>
      <c r="F49" s="15">
        <v>0</v>
      </c>
      <c r="G49" s="15">
        <f>+[1]LDF!H49</f>
        <v>0</v>
      </c>
      <c r="H49" s="15">
        <v>0</v>
      </c>
    </row>
    <row r="50" spans="1:8" x14ac:dyDescent="0.2">
      <c r="A50" s="5"/>
      <c r="B50" s="11" t="s">
        <v>113</v>
      </c>
      <c r="C50" s="15">
        <v>0</v>
      </c>
      <c r="D50" s="57">
        <f t="shared" si="0"/>
        <v>0</v>
      </c>
      <c r="E50" s="15">
        <v>0</v>
      </c>
      <c r="F50" s="15">
        <v>0</v>
      </c>
      <c r="G50" s="15">
        <f>+[1]LDF!H50</f>
        <v>0</v>
      </c>
      <c r="H50" s="15">
        <v>0</v>
      </c>
    </row>
    <row r="51" spans="1:8" x14ac:dyDescent="0.2">
      <c r="A51" s="5"/>
      <c r="B51" s="11" t="s">
        <v>114</v>
      </c>
      <c r="C51" s="15">
        <v>0</v>
      </c>
      <c r="D51" s="57">
        <f t="shared" si="0"/>
        <v>0</v>
      </c>
      <c r="E51" s="15">
        <v>0</v>
      </c>
      <c r="F51" s="15">
        <v>0</v>
      </c>
      <c r="G51" s="15">
        <f>+[1]LDF!H51</f>
        <v>0</v>
      </c>
      <c r="H51" s="15">
        <v>0</v>
      </c>
    </row>
    <row r="52" spans="1:8" x14ac:dyDescent="0.2">
      <c r="A52" s="52"/>
      <c r="B52" s="53" t="s">
        <v>115</v>
      </c>
      <c r="C52" s="51">
        <f>+'[1]PRESUP VS EJERCIDO'!D116</f>
        <v>0</v>
      </c>
      <c r="D52" s="57">
        <f t="shared" si="0"/>
        <v>0</v>
      </c>
      <c r="E52" s="51">
        <f>+'[1]PRESUP VS EJERCIDO'!E116</f>
        <v>0</v>
      </c>
      <c r="F52" s="51">
        <f>+'[1]PRESUP VS EJERCIDO'!R116</f>
        <v>0</v>
      </c>
      <c r="G52" s="51">
        <f>+'[1]PRESUP VS EJERCIDO'!R116</f>
        <v>0</v>
      </c>
      <c r="H52" s="15">
        <f t="shared" ref="H52" si="2">+E52-F52</f>
        <v>0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8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61</v>
      </c>
      <c r="C77" s="17">
        <f t="shared" ref="C77:H77" si="3">+SUM(C5:C76)/2</f>
        <v>11552534.565078279</v>
      </c>
      <c r="D77" s="17">
        <f t="shared" si="3"/>
        <v>40000</v>
      </c>
      <c r="E77" s="17">
        <f t="shared" si="3"/>
        <v>11592534.565078279</v>
      </c>
      <c r="F77" s="17">
        <f t="shared" si="3"/>
        <v>1883513.17</v>
      </c>
      <c r="G77" s="17">
        <f t="shared" si="3"/>
        <v>1622710.2500000002</v>
      </c>
      <c r="H77" s="17">
        <f t="shared" si="3"/>
        <v>9709021.3950782828</v>
      </c>
    </row>
    <row r="78" spans="1:8" x14ac:dyDescent="0.2">
      <c r="F78" s="57"/>
      <c r="G78" s="62"/>
    </row>
    <row r="79" spans="1:8" x14ac:dyDescent="0.2">
      <c r="G79" s="62"/>
    </row>
    <row r="80" spans="1:8" x14ac:dyDescent="0.2">
      <c r="B80" s="1" t="s">
        <v>137</v>
      </c>
    </row>
    <row r="82" spans="2:2" x14ac:dyDescent="0.2">
      <c r="B82" s="1" t="s">
        <v>138</v>
      </c>
    </row>
    <row r="83" spans="2:2" ht="22.5" x14ac:dyDescent="0.2">
      <c r="B83" s="61" t="s">
        <v>139</v>
      </c>
    </row>
    <row r="84" spans="2:2" x14ac:dyDescent="0.2">
      <c r="B84" s="1" t="s">
        <v>140</v>
      </c>
    </row>
    <row r="85" spans="2:2" ht="22.5" x14ac:dyDescent="0.2">
      <c r="B85" s="61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H5:H11 H12:H22 H25 H24 H26:H27 H23 C77:H77 G6:G12 G24:G32 G14:G22 G34:G42 G44:G52 E6 E7 C7 C6 F7 F6 C24:C27 F8:F10 F22 F19:F20 F17 F14:F15 E24:F27" unlockedFormula="1"/>
    <ignoredError sqref="C52:E52 C45:C51 H52" formulaRange="1"/>
    <ignoredError sqref="C5 E5:G5 D30 H28:H30 C33:C36 H31:H43 D31:D43 E33:F33 C38:C43 E43:F43 D45:F51 D44 E34:F36 E38:F42 H45:H51 G43 G33 G13 G23 F12 E23 C23 E21 C21 E18 C18 E16 C16 C11:C13 E12:E13 E11 C8:C10 C14:C15 D11 C17 C19:C20 C22 E14:E15 E17 E19:E20 E22 E8:E10 F11 F13 F16 F18 F21 F23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A2" sqref="A2:B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3" t="s">
        <v>146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8">
        <f>+SUM(COG!C5:C42)/2</f>
        <v>11536034.565078279</v>
      </c>
      <c r="D6" s="58">
        <f>+SUM(COG!D5:D42)/2</f>
        <v>40000</v>
      </c>
      <c r="E6" s="58">
        <f>+SUM(COG!E5:E42)/2</f>
        <v>11576034.565078279</v>
      </c>
      <c r="F6" s="58">
        <f>+SUM(COG!F5:F42)/2</f>
        <v>1883513.17</v>
      </c>
      <c r="G6" s="58">
        <f>+SUM(COG!G5:G42)/2</f>
        <v>1622710.2500000002</v>
      </c>
      <c r="H6" s="60">
        <f>+E6-F6</f>
        <v>9692521.3950782791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9">
        <f>+COG!C43</f>
        <v>16500</v>
      </c>
      <c r="D8" s="59">
        <f>+COG!D43</f>
        <v>0</v>
      </c>
      <c r="E8" s="59">
        <f>+COG!E43</f>
        <v>16500</v>
      </c>
      <c r="F8" s="59">
        <f>+COG!F43</f>
        <v>0</v>
      </c>
      <c r="G8" s="59">
        <f>+COG!G43</f>
        <v>0</v>
      </c>
      <c r="H8" s="59">
        <f>+E8-F8</f>
        <v>16500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11552534.565078279</v>
      </c>
      <c r="D16" s="17">
        <f t="shared" ref="D16:H16" si="0">SUM(D5:D15)</f>
        <v>40000</v>
      </c>
      <c r="E16" s="17">
        <f t="shared" si="0"/>
        <v>11592534.565078279</v>
      </c>
      <c r="F16" s="17">
        <f t="shared" si="0"/>
        <v>1883513.17</v>
      </c>
      <c r="G16" s="17">
        <f t="shared" si="0"/>
        <v>1622710.2500000002</v>
      </c>
      <c r="H16" s="17">
        <f t="shared" si="0"/>
        <v>9709021.3950782791</v>
      </c>
    </row>
    <row r="20" spans="2:2" x14ac:dyDescent="0.2">
      <c r="B20" s="1" t="s">
        <v>137</v>
      </c>
    </row>
    <row r="22" spans="2:2" x14ac:dyDescent="0.2">
      <c r="B22" s="1" t="s">
        <v>138</v>
      </c>
    </row>
    <row r="23" spans="2:2" ht="22.5" x14ac:dyDescent="0.2">
      <c r="B23" s="61" t="s">
        <v>139</v>
      </c>
    </row>
    <row r="24" spans="2:2" x14ac:dyDescent="0.2">
      <c r="B24" s="1" t="s">
        <v>140</v>
      </c>
    </row>
    <row r="25" spans="2:2" ht="22.5" x14ac:dyDescent="0.2">
      <c r="B25" s="61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abSelected="1" workbookViewId="0">
      <selection activeCell="A19" sqref="A19:H1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3" t="s">
        <v>144</v>
      </c>
      <c r="B1" s="64"/>
      <c r="C1" s="64"/>
      <c r="D1" s="64"/>
      <c r="E1" s="64"/>
      <c r="F1" s="64"/>
      <c r="G1" s="64"/>
      <c r="H1" s="6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8" t="s">
        <v>62</v>
      </c>
      <c r="B3" s="69"/>
      <c r="C3" s="63" t="s">
        <v>68</v>
      </c>
      <c r="D3" s="64"/>
      <c r="E3" s="64"/>
      <c r="F3" s="64"/>
      <c r="G3" s="65"/>
      <c r="H3" s="66" t="s">
        <v>67</v>
      </c>
    </row>
    <row r="4" spans="1:8" ht="24.95" customHeight="1" x14ac:dyDescent="0.2">
      <c r="A4" s="70"/>
      <c r="B4" s="71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7"/>
    </row>
    <row r="5" spans="1:8" x14ac:dyDescent="0.2">
      <c r="A5" s="72"/>
      <c r="B5" s="73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11552534.565078279</v>
      </c>
      <c r="D7" s="15">
        <f>+COG!D77</f>
        <v>40000</v>
      </c>
      <c r="E7" s="15">
        <f>+COG!E77</f>
        <v>11592534.565078279</v>
      </c>
      <c r="F7" s="15">
        <f>+COG!F77</f>
        <v>1883513.17</v>
      </c>
      <c r="G7" s="15">
        <f>+COG!G77</f>
        <v>1622710.2500000002</v>
      </c>
      <c r="H7" s="15">
        <f>+COG!H77</f>
        <v>9709021.3950782828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3" t="s">
        <v>145</v>
      </c>
      <c r="B19" s="64"/>
      <c r="C19" s="64"/>
      <c r="D19" s="64"/>
      <c r="E19" s="64"/>
      <c r="F19" s="64"/>
      <c r="G19" s="64"/>
      <c r="H19" s="65"/>
    </row>
    <row r="21" spans="1:8" x14ac:dyDescent="0.2">
      <c r="A21" s="68" t="s">
        <v>62</v>
      </c>
      <c r="B21" s="69"/>
      <c r="C21" s="63" t="s">
        <v>68</v>
      </c>
      <c r="D21" s="64"/>
      <c r="E21" s="64"/>
      <c r="F21" s="64"/>
      <c r="G21" s="65"/>
      <c r="H21" s="66" t="s">
        <v>67</v>
      </c>
    </row>
    <row r="22" spans="1:8" ht="22.5" x14ac:dyDescent="0.2">
      <c r="A22" s="70"/>
      <c r="B22" s="71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7"/>
    </row>
    <row r="23" spans="1:8" x14ac:dyDescent="0.2">
      <c r="A23" s="72"/>
      <c r="B23" s="73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11552534.565078279</v>
      </c>
      <c r="D28" s="36">
        <f>+COG!D77</f>
        <v>40000</v>
      </c>
      <c r="E28" s="36">
        <f>+COG!E77</f>
        <v>11592534.565078279</v>
      </c>
      <c r="F28" s="36">
        <f>+COG!F77</f>
        <v>1883513.17</v>
      </c>
      <c r="G28" s="36">
        <f>+COG!G77</f>
        <v>1622710.2500000002</v>
      </c>
      <c r="H28" s="36">
        <f>+COG!H77</f>
        <v>9709021.3950782828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11552534.565078279</v>
      </c>
      <c r="D30" s="25">
        <f t="shared" ref="D30:H30" si="0">SUM(D24:D29)</f>
        <v>40000</v>
      </c>
      <c r="E30" s="25">
        <f t="shared" si="0"/>
        <v>11592534.565078279</v>
      </c>
      <c r="F30" s="25">
        <f t="shared" si="0"/>
        <v>1883513.17</v>
      </c>
      <c r="G30" s="25">
        <f t="shared" si="0"/>
        <v>1622710.2500000002</v>
      </c>
      <c r="H30" s="25">
        <f t="shared" si="0"/>
        <v>9709021.3950782828</v>
      </c>
    </row>
    <row r="33" spans="1:8" ht="45" customHeight="1" x14ac:dyDescent="0.2">
      <c r="A33" s="63" t="s">
        <v>136</v>
      </c>
      <c r="B33" s="64"/>
      <c r="C33" s="64"/>
      <c r="D33" s="64"/>
      <c r="E33" s="64"/>
      <c r="F33" s="64"/>
      <c r="G33" s="64"/>
      <c r="H33" s="65"/>
    </row>
    <row r="34" spans="1:8" x14ac:dyDescent="0.2">
      <c r="A34" s="68" t="s">
        <v>62</v>
      </c>
      <c r="B34" s="69"/>
      <c r="C34" s="63" t="s">
        <v>68</v>
      </c>
      <c r="D34" s="64"/>
      <c r="E34" s="64"/>
      <c r="F34" s="64"/>
      <c r="G34" s="65"/>
      <c r="H34" s="66" t="s">
        <v>67</v>
      </c>
    </row>
    <row r="35" spans="1:8" ht="22.5" x14ac:dyDescent="0.2">
      <c r="A35" s="70"/>
      <c r="B35" s="71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7"/>
    </row>
    <row r="36" spans="1:8" x14ac:dyDescent="0.2">
      <c r="A36" s="72"/>
      <c r="B36" s="73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137</v>
      </c>
    </row>
    <row r="59" spans="1:8" x14ac:dyDescent="0.2">
      <c r="B59" s="1" t="s">
        <v>138</v>
      </c>
    </row>
    <row r="60" spans="1:8" ht="22.5" x14ac:dyDescent="0.2">
      <c r="B60" s="61" t="s">
        <v>139</v>
      </c>
    </row>
    <row r="61" spans="1:8" x14ac:dyDescent="0.2">
      <c r="B61" s="1" t="s">
        <v>140</v>
      </c>
    </row>
    <row r="62" spans="1:8" ht="22.5" x14ac:dyDescent="0.2">
      <c r="B62" s="61" t="s">
        <v>141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3" t="s">
        <v>143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11552534.565078279</v>
      </c>
      <c r="D23" s="15">
        <f>+COG!D77</f>
        <v>40000</v>
      </c>
      <c r="E23" s="15">
        <f>+COG!E77</f>
        <v>11592534.565078279</v>
      </c>
      <c r="F23" s="15">
        <f>+COG!F77</f>
        <v>1883513.17</v>
      </c>
      <c r="G23" s="15">
        <f>+COG!G77</f>
        <v>1622710.2500000002</v>
      </c>
      <c r="H23" s="15">
        <f>+COG!H77</f>
        <v>9709021.3950782828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11552534.565078279</v>
      </c>
      <c r="D42" s="25">
        <f t="shared" ref="D42:H42" si="0">SUM(D5:D41)</f>
        <v>40000</v>
      </c>
      <c r="E42" s="25">
        <f t="shared" si="0"/>
        <v>11592534.565078279</v>
      </c>
      <c r="F42" s="25">
        <f t="shared" si="0"/>
        <v>1883513.17</v>
      </c>
      <c r="G42" s="25">
        <f t="shared" si="0"/>
        <v>1622710.2500000002</v>
      </c>
      <c r="H42" s="25">
        <f t="shared" si="0"/>
        <v>9709021.3950782828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137</v>
      </c>
    </row>
    <row r="47" spans="1:8" x14ac:dyDescent="0.2">
      <c r="B47" s="1"/>
    </row>
    <row r="48" spans="1:8" x14ac:dyDescent="0.2">
      <c r="B48" s="1" t="s">
        <v>138</v>
      </c>
    </row>
    <row r="49" spans="2:2" ht="22.5" x14ac:dyDescent="0.2">
      <c r="B49" s="61" t="s">
        <v>139</v>
      </c>
    </row>
    <row r="50" spans="2:2" x14ac:dyDescent="0.2">
      <c r="B50" s="1" t="s">
        <v>140</v>
      </c>
    </row>
    <row r="51" spans="2:2" ht="22.5" x14ac:dyDescent="0.2">
      <c r="B51" s="61" t="s">
        <v>141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1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2019-04-22T19:46:51Z</cp:lastPrinted>
  <dcterms:created xsi:type="dcterms:W3CDTF">2014-02-10T03:37:14Z</dcterms:created>
  <dcterms:modified xsi:type="dcterms:W3CDTF">2020-05-25T17:56:43Z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