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IMMUJERES\AÑO 2021\CONTABILIDAD 2021\CUENTA PUBLICA\Cuenta Pùblica 4to trimestre 2020\Pagina Web 4to tri 2020 IMMujeres\2 Presupuestal\Excel\"/>
    </mc:Choice>
  </mc:AlternateContent>
  <bookViews>
    <workbookView xWindow="0" yWindow="0" windowWidth="20490" windowHeight="7395" tabRatio="885"/>
  </bookViews>
  <sheets>
    <sheet name="COG" sheetId="6" r:id="rId1"/>
    <sheet name="CTG" sheetId="8" state="hidden" r:id="rId2"/>
    <sheet name="CA" sheetId="4" state="hidden" r:id="rId3"/>
    <sheet name="CFG" sheetId="5" state="hidden" r:id="rId4"/>
  </sheets>
  <externalReferences>
    <externalReference r:id="rId5"/>
    <externalReference r:id="rId6"/>
    <externalReference r:id="rId7"/>
  </externalReference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42" i="6" l="1"/>
  <c r="E41" i="6"/>
  <c r="E40" i="6"/>
  <c r="E39" i="6"/>
  <c r="E38" i="6"/>
  <c r="E36" i="6"/>
  <c r="E35" i="6"/>
  <c r="E34" i="6"/>
  <c r="C22" i="6" l="1"/>
  <c r="C21" i="6"/>
  <c r="C20" i="6"/>
  <c r="C19" i="6"/>
  <c r="C18" i="6"/>
  <c r="C17" i="6"/>
  <c r="C16" i="6"/>
  <c r="C15" i="6"/>
  <c r="C14" i="6"/>
  <c r="F42" i="6" l="1"/>
  <c r="F41" i="6"/>
  <c r="F40" i="6"/>
  <c r="F39" i="6"/>
  <c r="F38" i="6"/>
  <c r="F36" i="6"/>
  <c r="F35" i="6"/>
  <c r="F34" i="6"/>
  <c r="G52" i="6"/>
  <c r="G51" i="6"/>
  <c r="G50" i="6"/>
  <c r="G49" i="6"/>
  <c r="G48" i="6"/>
  <c r="G47" i="6"/>
  <c r="G46" i="6"/>
  <c r="G45" i="6"/>
  <c r="G42" i="6"/>
  <c r="G41" i="6"/>
  <c r="G40" i="6"/>
  <c r="G39" i="6"/>
  <c r="G38" i="6"/>
  <c r="G36" i="6"/>
  <c r="G35" i="6"/>
  <c r="G34" i="6"/>
  <c r="D21" i="6"/>
  <c r="D16" i="6"/>
  <c r="D15" i="6"/>
  <c r="D14" i="6"/>
  <c r="D18" i="6" l="1"/>
  <c r="D20" i="6"/>
  <c r="D22" i="6"/>
  <c r="C13" i="6"/>
  <c r="D17" i="6"/>
  <c r="D19" i="6"/>
  <c r="D13" i="6" l="1"/>
  <c r="C44" i="6" l="1"/>
  <c r="C37" i="6"/>
  <c r="C32" i="6"/>
  <c r="C31" i="6"/>
  <c r="C30" i="6"/>
  <c r="C29" i="6"/>
  <c r="C28" i="6"/>
  <c r="C27" i="6"/>
  <c r="C26" i="6"/>
  <c r="C25" i="6"/>
  <c r="C24" i="6"/>
  <c r="H44" i="6" l="1"/>
  <c r="C52" i="6" l="1"/>
  <c r="C10" i="6"/>
  <c r="C9" i="6"/>
  <c r="C8" i="6"/>
  <c r="C7" i="6"/>
  <c r="C6" i="6"/>
  <c r="H52" i="4" l="1"/>
  <c r="G52" i="4"/>
  <c r="F52" i="4"/>
  <c r="E52" i="4"/>
  <c r="D52" i="4"/>
  <c r="C52" i="4"/>
  <c r="D51" i="6"/>
  <c r="D50" i="6"/>
  <c r="D49" i="6"/>
  <c r="D48" i="6"/>
  <c r="D47" i="6"/>
  <c r="D46" i="6"/>
  <c r="D45" i="6"/>
  <c r="D44" i="6"/>
  <c r="D42" i="6"/>
  <c r="D41" i="6"/>
  <c r="D40" i="6"/>
  <c r="D39" i="6"/>
  <c r="D38" i="6"/>
  <c r="D36" i="6"/>
  <c r="D35" i="6"/>
  <c r="D34" i="6"/>
  <c r="D12" i="6"/>
  <c r="D11" i="6"/>
  <c r="H42" i="6"/>
  <c r="H41" i="6"/>
  <c r="H40" i="6"/>
  <c r="H39" i="6"/>
  <c r="H38" i="6"/>
  <c r="H36" i="6"/>
  <c r="H35" i="6"/>
  <c r="H34" i="6"/>
  <c r="H21" i="6"/>
  <c r="H19" i="6"/>
  <c r="H18" i="6"/>
  <c r="H16" i="6"/>
  <c r="H12" i="6"/>
  <c r="H11" i="6"/>
  <c r="H31" i="6"/>
  <c r="F43" i="6"/>
  <c r="F8" i="8" s="1"/>
  <c r="F33" i="6"/>
  <c r="G43" i="6"/>
  <c r="G8" i="8" s="1"/>
  <c r="G33" i="6"/>
  <c r="D52" i="6"/>
  <c r="E43" i="6"/>
  <c r="E8" i="8" s="1"/>
  <c r="E33" i="6"/>
  <c r="H32" i="6"/>
  <c r="D31" i="6"/>
  <c r="D30" i="6"/>
  <c r="H29" i="6"/>
  <c r="D27" i="6"/>
  <c r="H26" i="6"/>
  <c r="H25" i="6"/>
  <c r="H15" i="6"/>
  <c r="H8" i="6"/>
  <c r="D7" i="6"/>
  <c r="H6" i="6"/>
  <c r="C43" i="6"/>
  <c r="C33" i="6"/>
  <c r="H8" i="8" l="1"/>
  <c r="F23" i="6"/>
  <c r="H20" i="6"/>
  <c r="H52" i="6"/>
  <c r="C5" i="6"/>
  <c r="E5" i="6"/>
  <c r="H17" i="6"/>
  <c r="D24" i="6"/>
  <c r="D28" i="6"/>
  <c r="G5" i="6"/>
  <c r="H7" i="6"/>
  <c r="D8" i="6"/>
  <c r="D6" i="6"/>
  <c r="D10" i="6"/>
  <c r="H33" i="6"/>
  <c r="H27" i="6"/>
  <c r="D43" i="6"/>
  <c r="D8" i="8" s="1"/>
  <c r="C8" i="8"/>
  <c r="F5" i="6"/>
  <c r="G13" i="6"/>
  <c r="H24" i="6"/>
  <c r="H28" i="6"/>
  <c r="D29" i="6"/>
  <c r="D37" i="6"/>
  <c r="E13" i="6"/>
  <c r="G23" i="6"/>
  <c r="H9" i="6"/>
  <c r="H14" i="6"/>
  <c r="H22" i="6"/>
  <c r="H30" i="6"/>
  <c r="D32" i="6"/>
  <c r="D9" i="6"/>
  <c r="D25" i="6"/>
  <c r="D33" i="6"/>
  <c r="E23" i="6"/>
  <c r="H43" i="6"/>
  <c r="F13" i="6"/>
  <c r="H37" i="6"/>
  <c r="D26" i="6"/>
  <c r="H10" i="6"/>
  <c r="C23" i="6"/>
  <c r="F77" i="6" l="1"/>
  <c r="E77" i="6"/>
  <c r="C6" i="8"/>
  <c r="C16" i="8" s="1"/>
  <c r="H5" i="6"/>
  <c r="G77" i="6"/>
  <c r="D5" i="6"/>
  <c r="C77" i="6"/>
  <c r="C28" i="4" s="1"/>
  <c r="C30" i="4" s="1"/>
  <c r="F6" i="8"/>
  <c r="F16" i="8" s="1"/>
  <c r="D23" i="6"/>
  <c r="H23" i="6"/>
  <c r="H13" i="6"/>
  <c r="G6" i="8"/>
  <c r="G16" i="8" s="1"/>
  <c r="E6" i="8"/>
  <c r="E7" i="4" l="1"/>
  <c r="G28" i="4"/>
  <c r="G30" i="4" s="1"/>
  <c r="F23" i="5"/>
  <c r="F42" i="5" s="1"/>
  <c r="F28" i="4"/>
  <c r="F30" i="4" s="1"/>
  <c r="F7" i="4"/>
  <c r="E28" i="4"/>
  <c r="E30" i="4" s="1"/>
  <c r="E23" i="5"/>
  <c r="E42" i="5" s="1"/>
  <c r="H77" i="6"/>
  <c r="H28" i="4" s="1"/>
  <c r="H30" i="4" s="1"/>
  <c r="D77" i="6"/>
  <c r="D7" i="4" s="1"/>
  <c r="G23" i="5"/>
  <c r="G42" i="5" s="1"/>
  <c r="G7" i="4"/>
  <c r="C7" i="4"/>
  <c r="C23" i="5"/>
  <c r="C42" i="5" s="1"/>
  <c r="D6" i="8"/>
  <c r="D16" i="8" s="1"/>
  <c r="E16" i="8"/>
  <c r="H6" i="8"/>
  <c r="H16" i="8" s="1"/>
  <c r="H7" i="4" l="1"/>
  <c r="D23" i="5"/>
  <c r="D42" i="5" s="1"/>
  <c r="H23" i="5"/>
  <c r="H42" i="5" s="1"/>
  <c r="D28" i="4"/>
  <c r="D30" i="4" s="1"/>
</calcChain>
</file>

<file path=xl/sharedStrings.xml><?xml version="1.0" encoding="utf-8"?>
<sst xmlns="http://schemas.openxmlformats.org/spreadsheetml/2006/main" count="220" uniqueCount="147">
  <si>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</si>
  <si>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</si>
  <si>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</si>
  <si>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</si>
  <si>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</si>
  <si>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</si>
  <si>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</si>
  <si>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</si>
  <si>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</si>
  <si>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</si>
  <si>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</si>
  <si>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</si>
  <si>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</si>
  <si>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</si>
  <si>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</si>
  <si>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</si>
  <si>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</si>
  <si>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</si>
  <si>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</si>
  <si>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</si>
  <si>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</si>
  <si>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</si>
  <si>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</si>
  <si>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</si>
  <si>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</si>
  <si>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</si>
  <si>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</si>
  <si>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</si>
  <si>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</si>
  <si>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</si>
  <si>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</si>
  <si>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</si>
  <si>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</si>
  <si>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</si>
  <si>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</si>
  <si>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</si>
  <si>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</si>
  <si>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</si>
  <si>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</si>
  <si>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</si>
  <si>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</si>
  <si>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</si>
  <si>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</si>
  <si>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</si>
  <si>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</si>
  <si>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</si>
  <si>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</si>
  <si>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</si>
  <si>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</si>
  <si>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</si>
  <si>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</si>
  <si>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</si>
  <si>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</si>
  <si>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</si>
  <si>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</si>
  <si>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</si>
  <si>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</si>
  <si>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</si>
  <si>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</si>
  <si>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</si>
  <si>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</si>
  <si>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</si>
  <si>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</si>
  <si>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</si>
  <si>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</si>
  <si>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</si>
  <si>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</si>
  <si>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</si>
  <si>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</si>
  <si>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</si>
  <si>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</si>
  <si>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</si>
  <si>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</si>
  <si>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</si>
  <si>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</si>
  <si>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</si>
  <si>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</si>
  <si>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</si>
  <si>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</si>
  <si>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</si>
  <si>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</si>
  <si>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</si>
  <si>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</si>
  <si>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</si>
  <si>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</si>
  <si>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</si>
  <si>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</si>
  <si>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</si>
  <si>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</si>
  <si>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</si>
  <si>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</si>
  <si>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</si>
  <si>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</si>
  <si>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</si>
  <si>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</si>
  <si>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</si>
  <si>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</si>
  <si>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</si>
  <si>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</si>
  <si>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</si>
  <si>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</si>
  <si>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</si>
  <si>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</si>
  <si>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</si>
  <si>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</si>
  <si>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</si>
  <si>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</si>
  <si>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</si>
  <si>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</si>
  <si>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</si>
  <si>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</si>
  <si>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</si>
  <si>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</si>
  <si>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</si>
  <si>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</si>
  <si>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</si>
  <si>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</si>
  <si>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</si>
  <si>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</si>
  <si>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</si>
  <si>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</si>
  <si>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</si>
  <si>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</si>
  <si>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</si>
  <si>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</si>
  <si>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</si>
  <si>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</si>
  <si>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</si>
  <si>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</si>
  <si>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</si>
  <si>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</si>
  <si>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</si>
  <si>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</si>
  <si>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</si>
  <si>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</si>
  <si>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</si>
  <si>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</si>
  <si>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</si>
  <si>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</si>
  <si>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</si>
  <si>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</si>
  <si>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Analítico del Ejercicio del Presupuesto de Egresos
Clasificación por Objeto del Gasto (Capítulo y Concepto)
DEL 01 DE ENERO AL 31 DE DICIEMBRE DE 2020</t>
  </si>
  <si>
    <t>INSTITUTO MUNICIPAL DE LAS MUJERES
Estado Analítico del Ejercicio del Presupuesto de Egresos
Clasificación Económica (por Tipo de Gasto)
DEL 01 DE ENERO AL 31 DE DICIEMBRE DE 2020</t>
  </si>
  <si>
    <t>INSTITUTO MUNICIPAL DE LAS MUJERES
Estado Analítico del Ejercicio del Presupuesto de Egresos
Clasificación Administrativa
DEL 01 DE ENERO AL 31 DE DICIEMBRE DE 2020</t>
  </si>
  <si>
    <t>Gobierno (Federal/Estatal/Municipal) de GUANAJUATO
Estado Analítico del Ejercicio del Presupuesto de Egresos
Clasificación Administrativa
DEL 01 DE ENERO AL 31 DE DICIEMBRE DE 2020</t>
  </si>
  <si>
    <t>Sector Paraestatal del Gobierno (Federal/Estatal/Municipal) de GUANAJUATO
Estado Analítico del Ejercicio del Presupuesto de Egresos
Clasificación Administrativa
DEL 01 DE ENERO AL 31 DE DICIEMBRE DE 2019</t>
  </si>
  <si>
    <t>INSTITUTO MUNICIPAL DE LAS MUJERES
Estado Analítico del Ejercicio del Presupuesto de Egresos
Clasificación Funcional (Finalidad y Función)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</si>
</sst>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15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8" fillId="0" borderId="0" xfId="0" applyFont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43" fontId="2" fillId="0" borderId="15" xfId="16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3" fontId="2" fillId="0" borderId="15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43" fontId="0" fillId="0" borderId="0" xfId="16" applyFont="1" applyProtection="1">
      <protection locked="0"/>
    </xf>
    <xf numFmtId="4" fontId="6" fillId="0" borderId="8" xfId="9" applyNumberFormat="1" applyFont="1" applyFill="1" applyBorder="1" applyAlignment="1">
      <alignment horizontal="center" vertical="center" wrapText="1"/>
    </xf>
    <xf numFmtId="0" fontId="6" fillId="0" borderId="8" xfId="9" applyNumberFormat="1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2" xfId="0" applyFill="1" applyBorder="1" applyProtection="1">
      <protection locked="0"/>
    </xf>
    <xf numFmtId="4" fontId="0" fillId="0" borderId="13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4" fontId="0" fillId="0" borderId="15" xfId="0" applyNumberFormat="1" applyFill="1" applyBorder="1" applyProtection="1">
      <protection locked="0"/>
    </xf>
    <xf numFmtId="4" fontId="0" fillId="0" borderId="14" xfId="0" applyNumberForma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6" fillId="0" borderId="9" xfId="9" applyFont="1" applyFill="1" applyBorder="1" applyAlignment="1" applyProtection="1">
      <alignment horizontal="center" vertical="center" wrapText="1"/>
      <protection locked="0"/>
    </xf>
    <xf numFmtId="0" fontId="6" fillId="0" borderId="10" xfId="9" applyFont="1" applyFill="1" applyBorder="1" applyAlignment="1" applyProtection="1">
      <alignment horizontal="center" vertical="center" wrapText="1"/>
      <protection locked="0"/>
    </xf>
    <xf numFmtId="0" fontId="6" fillId="0" borderId="11" xfId="9" applyFont="1" applyFill="1" applyBorder="1" applyAlignment="1" applyProtection="1">
      <alignment horizontal="center" vertical="center" wrapText="1"/>
      <protection locked="0"/>
    </xf>
    <xf numFmtId="4" fontId="6" fillId="0" borderId="13" xfId="9" applyNumberFormat="1" applyFont="1" applyFill="1" applyBorder="1" applyAlignment="1">
      <alignment horizontal="center" vertical="center" wrapText="1"/>
    </xf>
    <xf numFmtId="4" fontId="6" fillId="0" borderId="14" xfId="9" applyNumberFormat="1" applyFont="1" applyFill="1" applyBorder="1" applyAlignment="1">
      <alignment horizontal="center" vertical="center" wrapText="1"/>
    </xf>
    <xf numFmtId="0" fontId="6" fillId="0" borderId="2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  <xf numFmtId="0" fontId="6" fillId="0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estados%20financieros/2020/03%20mar/EEFFmar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estados%20financieros/2020/06%20jun/EEFFJUN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Documents/INSTITUTO%20MUNICIPAL%20DE%20LAS%20MUJERES/estados%20financieros/2020/09%20sep/EEFFSEP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CT"/>
      <sheetName val="PRESUP VS EJERCIDO"/>
      <sheetName val="COMP"/>
      <sheetName val="LDF"/>
      <sheetName val="EDO ACTIVIDADES"/>
      <sheetName val="BALANCE"/>
      <sheetName val="FLUJO "/>
      <sheetName val="ANALITICA FLUJO"/>
      <sheetName val="PASIVOS"/>
      <sheetName val="CONCILIACION"/>
      <sheetName val="Hoja1"/>
    </sheetNames>
    <sheetDataSet>
      <sheetData sheetId="0"/>
      <sheetData sheetId="1">
        <row r="19">
          <cell r="D19">
            <v>3768563.3650920014</v>
          </cell>
        </row>
        <row r="21">
          <cell r="D21">
            <v>4253999.6499999994</v>
          </cell>
        </row>
        <row r="22">
          <cell r="D22">
            <v>0</v>
          </cell>
        </row>
        <row r="23">
          <cell r="D23">
            <v>115797.75173272348</v>
          </cell>
        </row>
        <row r="24">
          <cell r="D24">
            <v>527523.09122685168</v>
          </cell>
        </row>
        <row r="25">
          <cell r="D25">
            <v>393600</v>
          </cell>
        </row>
        <row r="26">
          <cell r="D26">
            <v>484800</v>
          </cell>
        </row>
        <row r="27">
          <cell r="D27">
            <v>116085.29863530604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35129.599999999999</v>
          </cell>
        </row>
        <row r="31">
          <cell r="D31">
            <v>51465.667436766016</v>
          </cell>
        </row>
        <row r="32">
          <cell r="D32">
            <v>376855.53650920012</v>
          </cell>
        </row>
        <row r="33">
          <cell r="D33">
            <v>376855.53650920012</v>
          </cell>
        </row>
        <row r="53">
          <cell r="D53">
            <v>63000</v>
          </cell>
        </row>
        <row r="54">
          <cell r="D54">
            <v>0</v>
          </cell>
        </row>
        <row r="55">
          <cell r="D55">
            <v>1000</v>
          </cell>
        </row>
        <row r="56">
          <cell r="D56">
            <v>16700</v>
          </cell>
        </row>
        <row r="57">
          <cell r="D57">
            <v>8400</v>
          </cell>
        </row>
        <row r="58">
          <cell r="D58">
            <v>0</v>
          </cell>
        </row>
        <row r="59">
          <cell r="D59">
            <v>700</v>
          </cell>
        </row>
        <row r="60">
          <cell r="D60">
            <v>0</v>
          </cell>
        </row>
        <row r="61">
          <cell r="D61">
            <v>11500</v>
          </cell>
        </row>
        <row r="62">
          <cell r="D62">
            <v>0</v>
          </cell>
        </row>
        <row r="63">
          <cell r="D63">
            <v>12000</v>
          </cell>
        </row>
        <row r="64">
          <cell r="D64">
            <v>0</v>
          </cell>
        </row>
        <row r="65">
          <cell r="D65">
            <v>105792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6000</v>
          </cell>
        </row>
        <row r="69">
          <cell r="D69">
            <v>0</v>
          </cell>
        </row>
        <row r="70">
          <cell r="D70">
            <v>300</v>
          </cell>
        </row>
        <row r="71">
          <cell r="D71">
            <v>0</v>
          </cell>
        </row>
        <row r="72">
          <cell r="D72">
            <v>200</v>
          </cell>
        </row>
        <row r="73">
          <cell r="D73">
            <v>313740</v>
          </cell>
        </row>
        <row r="74">
          <cell r="D74">
            <v>0</v>
          </cell>
        </row>
        <row r="75">
          <cell r="D75">
            <v>2400</v>
          </cell>
        </row>
        <row r="76">
          <cell r="D76">
            <v>25000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6000</v>
          </cell>
        </row>
        <row r="80">
          <cell r="D80">
            <v>1000</v>
          </cell>
        </row>
        <row r="81">
          <cell r="D81">
            <v>1000</v>
          </cell>
        </row>
        <row r="82">
          <cell r="D82">
            <v>0</v>
          </cell>
        </row>
        <row r="83">
          <cell r="D83">
            <v>12000</v>
          </cell>
        </row>
        <row r="84">
          <cell r="D84">
            <v>12000</v>
          </cell>
        </row>
        <row r="85">
          <cell r="D85">
            <v>3694</v>
          </cell>
        </row>
        <row r="86">
          <cell r="D86">
            <v>2000</v>
          </cell>
        </row>
        <row r="87">
          <cell r="D87">
            <v>0</v>
          </cell>
        </row>
        <row r="88">
          <cell r="D88">
            <v>53800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3600</v>
          </cell>
        </row>
        <row r="95">
          <cell r="D95">
            <v>0</v>
          </cell>
        </row>
        <row r="96">
          <cell r="D96">
            <v>2000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23000</v>
          </cell>
        </row>
        <row r="102">
          <cell r="D102">
            <v>12000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15000</v>
          </cell>
        </row>
        <row r="106">
          <cell r="D106">
            <v>4000</v>
          </cell>
        </row>
        <row r="107">
          <cell r="D107">
            <v>103465.0279362319</v>
          </cell>
        </row>
        <row r="108">
          <cell r="D108">
            <v>41700</v>
          </cell>
        </row>
        <row r="109">
          <cell r="D109">
            <v>16500</v>
          </cell>
        </row>
        <row r="116">
          <cell r="D1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CT"/>
      <sheetName val="PRESUP VS EJERCIDO"/>
      <sheetName val="COMP"/>
      <sheetName val="LDF"/>
      <sheetName val="EDO ACTIVIDADES"/>
      <sheetName val="BALANCE"/>
      <sheetName val="FLUJO "/>
      <sheetName val="ANALITICA FLUJO"/>
      <sheetName val="PASIVOS"/>
      <sheetName val="CONCILIACION"/>
      <sheetName val="Hoja1"/>
    </sheetNames>
    <sheetDataSet>
      <sheetData sheetId="0"/>
      <sheetData sheetId="1">
        <row r="116">
          <cell r="R116">
            <v>0</v>
          </cell>
        </row>
      </sheetData>
      <sheetData sheetId="2"/>
      <sheetData sheetId="3">
        <row r="14">
          <cell r="D14">
            <v>53168.04</v>
          </cell>
        </row>
        <row r="15">
          <cell r="D15">
            <v>1200</v>
          </cell>
        </row>
        <row r="16">
          <cell r="D16">
            <v>0</v>
          </cell>
        </row>
        <row r="17">
          <cell r="D17">
            <v>11000</v>
          </cell>
        </row>
        <row r="18">
          <cell r="D18">
            <v>0</v>
          </cell>
        </row>
        <row r="19">
          <cell r="D19">
            <v>75000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32000</v>
          </cell>
        </row>
        <row r="34">
          <cell r="G34">
            <v>0</v>
          </cell>
          <cell r="H34">
            <v>0</v>
          </cell>
        </row>
        <row r="35">
          <cell r="G35">
            <v>0</v>
          </cell>
          <cell r="H35">
            <v>0</v>
          </cell>
        </row>
        <row r="36">
          <cell r="G36">
            <v>0</v>
          </cell>
          <cell r="H36">
            <v>0</v>
          </cell>
        </row>
        <row r="38">
          <cell r="G38">
            <v>0</v>
          </cell>
          <cell r="H38">
            <v>0</v>
          </cell>
        </row>
        <row r="39">
          <cell r="G39">
            <v>0</v>
          </cell>
          <cell r="H39">
            <v>0</v>
          </cell>
        </row>
        <row r="40">
          <cell r="G40">
            <v>0</v>
          </cell>
          <cell r="H40">
            <v>0</v>
          </cell>
        </row>
        <row r="41">
          <cell r="G41">
            <v>0</v>
          </cell>
          <cell r="H41">
            <v>0</v>
          </cell>
        </row>
        <row r="42">
          <cell r="G42">
            <v>0</v>
          </cell>
          <cell r="H42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CT"/>
      <sheetName val="PRESUP VS EJERCIDO"/>
      <sheetName val="COMPARATIVO"/>
      <sheetName val="LDF"/>
      <sheetName val="EDO ACTIVIDADES"/>
      <sheetName val="BALANCE"/>
      <sheetName val="FLUJO "/>
      <sheetName val="ANALITICA FLUJO"/>
      <sheetName val="PASIVOS"/>
      <sheetName val="CONCILIACION"/>
      <sheetName val="Hoja1"/>
    </sheetNames>
    <sheetDataSet>
      <sheetData sheetId="0"/>
      <sheetData sheetId="1"/>
      <sheetData sheetId="2"/>
      <sheetData sheetId="3"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showGridLines="0" tabSelected="1" workbookViewId="0">
      <selection activeCell="J47" sqref="J47"/>
    </sheetView>
  </sheetViews>
  <sheetFormatPr baseColWidth="10" defaultRowHeight="11.25" x14ac:dyDescent="0.2"/>
  <cols>
    <col min="1" max="1" width="5.83203125" style="1" customWidth="1"/>
    <col min="2" max="2" width="35.33203125" style="1" customWidth="1"/>
    <col min="3" max="3" width="18.33203125" style="1" customWidth="1"/>
    <col min="4" max="4" width="14.1640625" style="1" customWidth="1"/>
    <col min="5" max="8" width="18.33203125" style="1" customWidth="1"/>
    <col min="9" max="16384" width="12" style="1"/>
  </cols>
  <sheetData>
    <row r="1" spans="1:16" ht="50.1" customHeight="1" x14ac:dyDescent="0.2">
      <c r="A1" s="65" t="s">
        <v>141</v>
      </c>
      <c r="B1" s="66"/>
      <c r="C1" s="66"/>
      <c r="D1" s="66"/>
      <c r="E1" s="66"/>
      <c r="F1" s="66"/>
      <c r="G1" s="66"/>
      <c r="H1" s="67"/>
    </row>
    <row r="2" spans="1:16" x14ac:dyDescent="0.2">
      <c r="A2" s="70" t="s">
        <v>62</v>
      </c>
      <c r="B2" s="71"/>
      <c r="C2" s="65" t="s">
        <v>68</v>
      </c>
      <c r="D2" s="66"/>
      <c r="E2" s="66"/>
      <c r="F2" s="66"/>
      <c r="G2" s="67"/>
      <c r="H2" s="68" t="s">
        <v>67</v>
      </c>
    </row>
    <row r="3" spans="1:16" ht="24.95" customHeight="1" x14ac:dyDescent="0.2">
      <c r="A3" s="72"/>
      <c r="B3" s="73"/>
      <c r="C3" s="50" t="s">
        <v>63</v>
      </c>
      <c r="D3" s="50" t="s">
        <v>133</v>
      </c>
      <c r="E3" s="50" t="s">
        <v>64</v>
      </c>
      <c r="F3" s="50" t="s">
        <v>65</v>
      </c>
      <c r="G3" s="50" t="s">
        <v>66</v>
      </c>
      <c r="H3" s="69"/>
    </row>
    <row r="4" spans="1:16" x14ac:dyDescent="0.2">
      <c r="A4" s="74"/>
      <c r="B4" s="75"/>
      <c r="C4" s="51">
        <v>1</v>
      </c>
      <c r="D4" s="51">
        <v>2</v>
      </c>
      <c r="E4" s="51" t="s">
        <v>134</v>
      </c>
      <c r="F4" s="51">
        <v>4</v>
      </c>
      <c r="G4" s="51">
        <v>5</v>
      </c>
      <c r="H4" s="51" t="s">
        <v>135</v>
      </c>
    </row>
    <row r="5" spans="1:16" x14ac:dyDescent="0.2">
      <c r="A5" s="41" t="s">
        <v>69</v>
      </c>
      <c r="B5" s="5"/>
      <c r="C5" s="43">
        <f>+SUM(C6:C12)</f>
        <v>10500675.497142049</v>
      </c>
      <c r="D5" s="44">
        <f>+E5-C5</f>
        <v>690</v>
      </c>
      <c r="E5" s="43">
        <f>+SUM(E6:E12)</f>
        <v>10501365.497142049</v>
      </c>
      <c r="F5" s="43">
        <f>+SUM(F6:F12)</f>
        <v>10188461.34</v>
      </c>
      <c r="G5" s="43">
        <f>+SUM(G6:G12)</f>
        <v>9782396.4299999997</v>
      </c>
      <c r="H5" s="43">
        <f>+E5-F5</f>
        <v>312904.1571420487</v>
      </c>
      <c r="I5" s="42"/>
      <c r="J5" s="42"/>
      <c r="K5" s="42"/>
      <c r="L5" s="42"/>
      <c r="M5" s="42"/>
      <c r="N5" s="42"/>
    </row>
    <row r="6" spans="1:16" x14ac:dyDescent="0.2">
      <c r="A6" s="3"/>
      <c r="B6" s="7" t="s">
        <v>78</v>
      </c>
      <c r="C6" s="11">
        <f>+'[1]PRESUP VS EJERCIDO'!D19</f>
        <v>3768563.3650920014</v>
      </c>
      <c r="D6" s="44">
        <f t="shared" ref="D6:D52" si="0">+E6-C6</f>
        <v>-30035</v>
      </c>
      <c r="E6" s="11">
        <v>3738528.3650920014</v>
      </c>
      <c r="F6" s="11">
        <v>3718725.3899999997</v>
      </c>
      <c r="G6" s="11">
        <v>3546577.59</v>
      </c>
      <c r="H6" s="11">
        <f>+E6-F6</f>
        <v>19802.975092001725</v>
      </c>
    </row>
    <row r="7" spans="1:16" x14ac:dyDescent="0.2">
      <c r="A7" s="3"/>
      <c r="B7" s="7" t="s">
        <v>79</v>
      </c>
      <c r="C7" s="11">
        <f>+'[1]PRESUP VS EJERCIDO'!$D$21</f>
        <v>4253999.6499999994</v>
      </c>
      <c r="D7" s="44">
        <f t="shared" si="0"/>
        <v>0</v>
      </c>
      <c r="E7" s="11">
        <v>4253999.6499999994</v>
      </c>
      <c r="F7" s="11">
        <v>4030978.5100000002</v>
      </c>
      <c r="G7" s="11">
        <v>3968689.31</v>
      </c>
      <c r="H7" s="11">
        <f t="shared" ref="H7:H44" si="1">+E7-F7</f>
        <v>223021.1399999992</v>
      </c>
    </row>
    <row r="8" spans="1:16" x14ac:dyDescent="0.2">
      <c r="A8" s="3"/>
      <c r="B8" s="7" t="s">
        <v>80</v>
      </c>
      <c r="C8" s="11">
        <f>+SUM('[1]PRESUP VS EJERCIDO'!D22:D24)</f>
        <v>643320.84295957512</v>
      </c>
      <c r="D8" s="44">
        <f t="shared" si="0"/>
        <v>15198</v>
      </c>
      <c r="E8" s="11">
        <v>658518.84295957512</v>
      </c>
      <c r="F8" s="11">
        <v>643957.08000000007</v>
      </c>
      <c r="G8" s="11">
        <v>643957.08000000007</v>
      </c>
      <c r="H8" s="11">
        <f t="shared" si="1"/>
        <v>14561.762959575048</v>
      </c>
    </row>
    <row r="9" spans="1:16" x14ac:dyDescent="0.2">
      <c r="A9" s="3"/>
      <c r="B9" s="7" t="s">
        <v>35</v>
      </c>
      <c r="C9" s="11">
        <f>+SUM('[1]PRESUP VS EJERCIDO'!D25:D26)</f>
        <v>878400</v>
      </c>
      <c r="D9" s="44">
        <f t="shared" si="0"/>
        <v>-14580</v>
      </c>
      <c r="E9" s="11">
        <v>863820</v>
      </c>
      <c r="F9" s="11">
        <v>826487.58000000007</v>
      </c>
      <c r="G9" s="11">
        <v>654859.67000000004</v>
      </c>
      <c r="H9" s="11">
        <f t="shared" si="1"/>
        <v>37332.419999999925</v>
      </c>
    </row>
    <row r="10" spans="1:16" x14ac:dyDescent="0.2">
      <c r="A10" s="3"/>
      <c r="B10" s="7" t="s">
        <v>81</v>
      </c>
      <c r="C10" s="11">
        <f>+SUM('[1]PRESUP VS EJERCIDO'!D27:D33)</f>
        <v>956391.63909047225</v>
      </c>
      <c r="D10" s="44">
        <f t="shared" si="0"/>
        <v>30107</v>
      </c>
      <c r="E10" s="11">
        <v>986498.63909047225</v>
      </c>
      <c r="F10" s="11">
        <v>968312.78</v>
      </c>
      <c r="G10" s="11">
        <v>968312.78</v>
      </c>
      <c r="H10" s="11">
        <f t="shared" si="1"/>
        <v>18185.859090472222</v>
      </c>
    </row>
    <row r="11" spans="1:16" x14ac:dyDescent="0.2">
      <c r="A11" s="3"/>
      <c r="B11" s="7" t="s">
        <v>36</v>
      </c>
      <c r="C11" s="11">
        <v>0</v>
      </c>
      <c r="D11" s="44">
        <f t="shared" si="0"/>
        <v>0</v>
      </c>
      <c r="E11" s="11">
        <v>0</v>
      </c>
      <c r="F11" s="11">
        <v>0</v>
      </c>
      <c r="G11" s="11">
        <v>0</v>
      </c>
      <c r="H11" s="11">
        <f t="shared" si="1"/>
        <v>0</v>
      </c>
    </row>
    <row r="12" spans="1:16" x14ac:dyDescent="0.2">
      <c r="A12" s="3"/>
      <c r="B12" s="7" t="s">
        <v>82</v>
      </c>
      <c r="C12" s="11">
        <v>0</v>
      </c>
      <c r="D12" s="44">
        <f t="shared" si="0"/>
        <v>0</v>
      </c>
      <c r="E12" s="11">
        <v>0</v>
      </c>
      <c r="F12" s="11">
        <v>0</v>
      </c>
      <c r="G12" s="11">
        <v>0</v>
      </c>
      <c r="H12" s="11">
        <f t="shared" si="1"/>
        <v>0</v>
      </c>
    </row>
    <row r="13" spans="1:16" x14ac:dyDescent="0.2">
      <c r="A13" s="41" t="s">
        <v>70</v>
      </c>
      <c r="B13" s="5"/>
      <c r="C13" s="38">
        <f t="shared" ref="C13:D13" si="2">+SUM(C14:C22)</f>
        <v>172368.04</v>
      </c>
      <c r="D13" s="38">
        <f t="shared" si="2"/>
        <v>65360</v>
      </c>
      <c r="E13" s="38">
        <f>+SUM(E14:E22)</f>
        <v>237728.04</v>
      </c>
      <c r="F13" s="38">
        <f>+SUM(F14:F22)</f>
        <v>97087.26999999999</v>
      </c>
      <c r="G13" s="38">
        <f>+SUM(G14:G22)</f>
        <v>103767.23999999999</v>
      </c>
      <c r="H13" s="11">
        <f t="shared" si="1"/>
        <v>140640.77000000002</v>
      </c>
      <c r="I13" s="42"/>
      <c r="J13" s="42"/>
      <c r="K13" s="42"/>
      <c r="L13" s="42"/>
      <c r="M13" s="42"/>
      <c r="N13" s="42"/>
      <c r="O13" s="42"/>
      <c r="P13" s="42"/>
    </row>
    <row r="14" spans="1:16" x14ac:dyDescent="0.2">
      <c r="A14" s="3"/>
      <c r="B14" s="7" t="s">
        <v>83</v>
      </c>
      <c r="C14" s="11">
        <f>+[2]LDF!D14</f>
        <v>53168.04</v>
      </c>
      <c r="D14" s="44">
        <f t="shared" si="0"/>
        <v>67960</v>
      </c>
      <c r="E14" s="11">
        <v>121128.04000000001</v>
      </c>
      <c r="F14" s="11">
        <v>49695.89</v>
      </c>
      <c r="G14" s="11">
        <v>49695.89</v>
      </c>
      <c r="H14" s="11">
        <f t="shared" si="1"/>
        <v>71432.150000000009</v>
      </c>
    </row>
    <row r="15" spans="1:16" x14ac:dyDescent="0.2">
      <c r="A15" s="3"/>
      <c r="B15" s="7" t="s">
        <v>84</v>
      </c>
      <c r="C15" s="11">
        <f>+[2]LDF!D15</f>
        <v>1200</v>
      </c>
      <c r="D15" s="44">
        <f t="shared" si="0"/>
        <v>-200</v>
      </c>
      <c r="E15" s="11">
        <v>1000</v>
      </c>
      <c r="F15" s="11">
        <v>70</v>
      </c>
      <c r="G15" s="11">
        <v>70</v>
      </c>
      <c r="H15" s="11">
        <f t="shared" si="1"/>
        <v>930</v>
      </c>
    </row>
    <row r="16" spans="1:16" x14ac:dyDescent="0.2">
      <c r="A16" s="3"/>
      <c r="B16" s="7" t="s">
        <v>85</v>
      </c>
      <c r="C16" s="11">
        <f>+[2]LDF!D16</f>
        <v>0</v>
      </c>
      <c r="D16" s="44">
        <f t="shared" si="0"/>
        <v>0</v>
      </c>
      <c r="E16" s="11">
        <v>0</v>
      </c>
      <c r="F16" s="11">
        <v>0</v>
      </c>
      <c r="G16" s="11">
        <v>0</v>
      </c>
      <c r="H16" s="11">
        <f t="shared" si="1"/>
        <v>0</v>
      </c>
    </row>
    <row r="17" spans="1:10" x14ac:dyDescent="0.2">
      <c r="A17" s="3"/>
      <c r="B17" s="7" t="s">
        <v>86</v>
      </c>
      <c r="C17" s="11">
        <f>+[2]LDF!D17</f>
        <v>11000</v>
      </c>
      <c r="D17" s="44">
        <f t="shared" si="0"/>
        <v>-4000</v>
      </c>
      <c r="E17" s="11">
        <v>7000</v>
      </c>
      <c r="F17" s="11">
        <v>199</v>
      </c>
      <c r="G17" s="11">
        <v>199</v>
      </c>
      <c r="H17" s="11">
        <f t="shared" si="1"/>
        <v>6801</v>
      </c>
    </row>
    <row r="18" spans="1:10" x14ac:dyDescent="0.2">
      <c r="A18" s="3"/>
      <c r="B18" s="7" t="s">
        <v>87</v>
      </c>
      <c r="C18" s="11">
        <f>+[2]LDF!D18</f>
        <v>0</v>
      </c>
      <c r="D18" s="44">
        <f t="shared" si="0"/>
        <v>26600</v>
      </c>
      <c r="E18" s="11">
        <v>26600</v>
      </c>
      <c r="F18" s="11">
        <v>3345.77</v>
      </c>
      <c r="G18" s="11">
        <v>3345.77</v>
      </c>
      <c r="H18" s="11">
        <f t="shared" si="1"/>
        <v>23254.23</v>
      </c>
    </row>
    <row r="19" spans="1:10" x14ac:dyDescent="0.2">
      <c r="A19" s="3"/>
      <c r="B19" s="7" t="s">
        <v>88</v>
      </c>
      <c r="C19" s="11">
        <f>+[2]LDF!D19</f>
        <v>75000</v>
      </c>
      <c r="D19" s="44">
        <f t="shared" si="0"/>
        <v>-10000</v>
      </c>
      <c r="E19" s="11">
        <v>65000</v>
      </c>
      <c r="F19" s="11">
        <v>43221.599999999999</v>
      </c>
      <c r="G19" s="11">
        <v>49901.57</v>
      </c>
      <c r="H19" s="11">
        <f t="shared" si="1"/>
        <v>21778.400000000001</v>
      </c>
    </row>
    <row r="20" spans="1:10" x14ac:dyDescent="0.2">
      <c r="A20" s="3"/>
      <c r="B20" s="7" t="s">
        <v>89</v>
      </c>
      <c r="C20" s="11">
        <f>+[2]LDF!D20</f>
        <v>0</v>
      </c>
      <c r="D20" s="44">
        <f t="shared" si="0"/>
        <v>0</v>
      </c>
      <c r="E20" s="11">
        <v>0</v>
      </c>
      <c r="F20" s="11">
        <v>0</v>
      </c>
      <c r="G20" s="11">
        <v>0</v>
      </c>
      <c r="H20" s="11">
        <f t="shared" si="1"/>
        <v>0</v>
      </c>
    </row>
    <row r="21" spans="1:10" x14ac:dyDescent="0.2">
      <c r="A21" s="3"/>
      <c r="B21" s="7" t="s">
        <v>90</v>
      </c>
      <c r="C21" s="11">
        <f>+[2]LDF!D21</f>
        <v>0</v>
      </c>
      <c r="D21" s="44">
        <f t="shared" si="0"/>
        <v>0</v>
      </c>
      <c r="E21" s="11">
        <v>0</v>
      </c>
      <c r="F21" s="11">
        <v>0</v>
      </c>
      <c r="G21" s="11">
        <v>0</v>
      </c>
      <c r="H21" s="11">
        <f t="shared" si="1"/>
        <v>0</v>
      </c>
    </row>
    <row r="22" spans="1:10" x14ac:dyDescent="0.2">
      <c r="A22" s="3"/>
      <c r="B22" s="7" t="s">
        <v>91</v>
      </c>
      <c r="C22" s="11">
        <f>+[2]LDF!D22</f>
        <v>32000</v>
      </c>
      <c r="D22" s="44">
        <f t="shared" si="0"/>
        <v>-15000</v>
      </c>
      <c r="E22" s="11">
        <v>17000</v>
      </c>
      <c r="F22" s="11">
        <v>555.01</v>
      </c>
      <c r="G22" s="11">
        <v>555.01</v>
      </c>
      <c r="H22" s="11">
        <f t="shared" si="1"/>
        <v>16444.990000000002</v>
      </c>
    </row>
    <row r="23" spans="1:10" x14ac:dyDescent="0.2">
      <c r="A23" s="41" t="s">
        <v>71</v>
      </c>
      <c r="B23" s="5"/>
      <c r="C23" s="38">
        <f>+SUM(C24:C32)</f>
        <v>821291.02793623193</v>
      </c>
      <c r="D23" s="44">
        <f t="shared" si="0"/>
        <v>3730</v>
      </c>
      <c r="E23" s="38">
        <f>+SUM(E24:E32)</f>
        <v>825021.02793623193</v>
      </c>
      <c r="F23" s="38">
        <f>+SUM(F24:F32)</f>
        <v>699022.64</v>
      </c>
      <c r="G23" s="38">
        <f>+SUM(G24:G32)</f>
        <v>680164.63</v>
      </c>
      <c r="H23" s="11">
        <f t="shared" si="1"/>
        <v>125998.38793623191</v>
      </c>
      <c r="I23" s="42"/>
      <c r="J23" s="42"/>
    </row>
    <row r="24" spans="1:10" x14ac:dyDescent="0.2">
      <c r="A24" s="3"/>
      <c r="B24" s="7" t="s">
        <v>92</v>
      </c>
      <c r="C24" s="11">
        <f>+SUM('[1]PRESUP VS EJERCIDO'!D53:D59)</f>
        <v>89800</v>
      </c>
      <c r="D24" s="44">
        <f t="shared" si="0"/>
        <v>4300</v>
      </c>
      <c r="E24" s="11">
        <v>94100</v>
      </c>
      <c r="F24" s="11">
        <v>80856.42</v>
      </c>
      <c r="G24" s="11">
        <v>80407.42</v>
      </c>
      <c r="H24" s="11">
        <f t="shared" si="1"/>
        <v>13243.580000000002</v>
      </c>
    </row>
    <row r="25" spans="1:10" x14ac:dyDescent="0.2">
      <c r="A25" s="3"/>
      <c r="B25" s="7" t="s">
        <v>93</v>
      </c>
      <c r="C25" s="11">
        <f>+SUM('[1]PRESUP VS EJERCIDO'!D60:D63)</f>
        <v>23500</v>
      </c>
      <c r="D25" s="44">
        <f t="shared" si="0"/>
        <v>-5760</v>
      </c>
      <c r="E25" s="11">
        <v>17740</v>
      </c>
      <c r="F25" s="11">
        <v>15602</v>
      </c>
      <c r="G25" s="11">
        <v>15602</v>
      </c>
      <c r="H25" s="11">
        <f t="shared" si="1"/>
        <v>2138</v>
      </c>
    </row>
    <row r="26" spans="1:10" x14ac:dyDescent="0.2">
      <c r="A26" s="3"/>
      <c r="B26" s="7" t="s">
        <v>94</v>
      </c>
      <c r="C26" s="11">
        <f>+SUM('[1]PRESUP VS EJERCIDO'!D64:D74)</f>
        <v>426032</v>
      </c>
      <c r="D26" s="44">
        <f t="shared" si="0"/>
        <v>-5800</v>
      </c>
      <c r="E26" s="11">
        <v>420232</v>
      </c>
      <c r="F26" s="11">
        <v>418159.45</v>
      </c>
      <c r="G26" s="11">
        <v>418159.45</v>
      </c>
      <c r="H26" s="11">
        <f t="shared" si="1"/>
        <v>2072.5499999999884</v>
      </c>
    </row>
    <row r="27" spans="1:10" x14ac:dyDescent="0.2">
      <c r="A27" s="3"/>
      <c r="B27" s="7" t="s">
        <v>95</v>
      </c>
      <c r="C27" s="11">
        <f>+SUM('[1]PRESUP VS EJERCIDO'!D75:D78)</f>
        <v>27400</v>
      </c>
      <c r="D27" s="44">
        <f t="shared" si="0"/>
        <v>0</v>
      </c>
      <c r="E27" s="11">
        <v>27400</v>
      </c>
      <c r="F27" s="11">
        <v>25452.31</v>
      </c>
      <c r="G27" s="11">
        <v>25452.31</v>
      </c>
      <c r="H27" s="11">
        <f t="shared" si="1"/>
        <v>1947.6899999999987</v>
      </c>
    </row>
    <row r="28" spans="1:10" x14ac:dyDescent="0.2">
      <c r="A28" s="3"/>
      <c r="B28" s="7" t="s">
        <v>96</v>
      </c>
      <c r="C28" s="11">
        <f>+SUM('[1]PRESUP VS EJERCIDO'!D79:D86)</f>
        <v>37694</v>
      </c>
      <c r="D28" s="44">
        <f t="shared" si="0"/>
        <v>9580</v>
      </c>
      <c r="E28" s="11">
        <v>47274</v>
      </c>
      <c r="F28" s="11">
        <v>24852.739999999998</v>
      </c>
      <c r="G28" s="11">
        <v>24852.739999999998</v>
      </c>
      <c r="H28" s="11">
        <f t="shared" si="1"/>
        <v>22421.260000000002</v>
      </c>
    </row>
    <row r="29" spans="1:10" x14ac:dyDescent="0.2">
      <c r="A29" s="3"/>
      <c r="B29" s="7" t="s">
        <v>97</v>
      </c>
      <c r="C29" s="11">
        <f>+SUM('[1]PRESUP VS EJERCIDO'!D87:D91)</f>
        <v>53800</v>
      </c>
      <c r="D29" s="44">
        <f t="shared" si="0"/>
        <v>29800</v>
      </c>
      <c r="E29" s="11">
        <v>83600</v>
      </c>
      <c r="F29" s="11">
        <v>15009.7</v>
      </c>
      <c r="G29" s="11">
        <v>15009.7</v>
      </c>
      <c r="H29" s="11">
        <f t="shared" si="1"/>
        <v>68590.3</v>
      </c>
    </row>
    <row r="30" spans="1:10" x14ac:dyDescent="0.2">
      <c r="A30" s="3"/>
      <c r="B30" s="7" t="s">
        <v>98</v>
      </c>
      <c r="C30" s="11">
        <f>+SUM('[1]PRESUP VS EJERCIDO'!D92:D98)</f>
        <v>5600</v>
      </c>
      <c r="D30" s="44">
        <f t="shared" si="0"/>
        <v>0</v>
      </c>
      <c r="E30" s="11">
        <v>5600</v>
      </c>
      <c r="F30" s="11">
        <v>894</v>
      </c>
      <c r="G30" s="11">
        <v>894</v>
      </c>
      <c r="H30" s="11">
        <f t="shared" si="1"/>
        <v>4706</v>
      </c>
    </row>
    <row r="31" spans="1:10" x14ac:dyDescent="0.2">
      <c r="A31" s="3"/>
      <c r="B31" s="7" t="s">
        <v>99</v>
      </c>
      <c r="C31" s="11">
        <f>+SUM('[1]PRESUP VS EJERCIDO'!D99:D105)</f>
        <v>50000</v>
      </c>
      <c r="D31" s="44">
        <f t="shared" si="0"/>
        <v>-27700</v>
      </c>
      <c r="E31" s="11">
        <v>22300</v>
      </c>
      <c r="F31" s="11">
        <v>12588.48</v>
      </c>
      <c r="G31" s="11">
        <v>12588.48</v>
      </c>
      <c r="H31" s="11">
        <f t="shared" si="1"/>
        <v>9711.52</v>
      </c>
    </row>
    <row r="32" spans="1:10" x14ac:dyDescent="0.2">
      <c r="A32" s="3"/>
      <c r="B32" s="7" t="s">
        <v>19</v>
      </c>
      <c r="C32" s="11">
        <f>+SUM('[1]PRESUP VS EJERCIDO'!D106:D107)</f>
        <v>107465.0279362319</v>
      </c>
      <c r="D32" s="44">
        <f t="shared" si="0"/>
        <v>-690</v>
      </c>
      <c r="E32" s="11">
        <v>106775.0279362319</v>
      </c>
      <c r="F32" s="11">
        <v>105607.54</v>
      </c>
      <c r="G32" s="11">
        <v>87198.53</v>
      </c>
      <c r="H32" s="11">
        <f t="shared" si="1"/>
        <v>1167.4879362319043</v>
      </c>
    </row>
    <row r="33" spans="1:8" x14ac:dyDescent="0.2">
      <c r="A33" s="41" t="s">
        <v>72</v>
      </c>
      <c r="B33" s="5"/>
      <c r="C33" s="38">
        <f>+SUM(C34:C42)</f>
        <v>41700</v>
      </c>
      <c r="D33" s="44">
        <f t="shared" si="0"/>
        <v>124220</v>
      </c>
      <c r="E33" s="38">
        <f>+SUM(E34:E42)</f>
        <v>165920</v>
      </c>
      <c r="F33" s="38">
        <f>+SUM(F34:F42)</f>
        <v>36446.089999999997</v>
      </c>
      <c r="G33" s="38">
        <f>+SUM(G34:G42)</f>
        <v>36446.089999999997</v>
      </c>
      <c r="H33" s="11">
        <f t="shared" si="1"/>
        <v>129473.91</v>
      </c>
    </row>
    <row r="34" spans="1:8" x14ac:dyDescent="0.2">
      <c r="A34" s="3"/>
      <c r="B34" s="7" t="s">
        <v>100</v>
      </c>
      <c r="C34" s="11">
        <v>0</v>
      </c>
      <c r="D34" s="44">
        <f t="shared" si="0"/>
        <v>0</v>
      </c>
      <c r="E34" s="11">
        <f>+[3]LDF!F34</f>
        <v>0</v>
      </c>
      <c r="F34" s="11">
        <f>+[2]LDF!G34</f>
        <v>0</v>
      </c>
      <c r="G34" s="11">
        <f>+[2]LDF!H34</f>
        <v>0</v>
      </c>
      <c r="H34" s="11">
        <f t="shared" si="1"/>
        <v>0</v>
      </c>
    </row>
    <row r="35" spans="1:8" x14ac:dyDescent="0.2">
      <c r="A35" s="3"/>
      <c r="B35" s="7" t="s">
        <v>101</v>
      </c>
      <c r="C35" s="11">
        <v>0</v>
      </c>
      <c r="D35" s="44">
        <f t="shared" si="0"/>
        <v>0</v>
      </c>
      <c r="E35" s="11">
        <f>+[3]LDF!F35</f>
        <v>0</v>
      </c>
      <c r="F35" s="11">
        <f>+[2]LDF!G35</f>
        <v>0</v>
      </c>
      <c r="G35" s="11">
        <f>+[2]LDF!H35</f>
        <v>0</v>
      </c>
      <c r="H35" s="11">
        <f t="shared" si="1"/>
        <v>0</v>
      </c>
    </row>
    <row r="36" spans="1:8" x14ac:dyDescent="0.2">
      <c r="A36" s="3"/>
      <c r="B36" s="7" t="s">
        <v>102</v>
      </c>
      <c r="C36" s="11">
        <v>0</v>
      </c>
      <c r="D36" s="44">
        <f t="shared" si="0"/>
        <v>0</v>
      </c>
      <c r="E36" s="11">
        <f>+[3]LDF!F36</f>
        <v>0</v>
      </c>
      <c r="F36" s="11">
        <f>+[2]LDF!G36</f>
        <v>0</v>
      </c>
      <c r="G36" s="11">
        <f>+[2]LDF!H36</f>
        <v>0</v>
      </c>
      <c r="H36" s="11">
        <f t="shared" si="1"/>
        <v>0</v>
      </c>
    </row>
    <row r="37" spans="1:8" x14ac:dyDescent="0.2">
      <c r="A37" s="3"/>
      <c r="B37" s="7" t="s">
        <v>103</v>
      </c>
      <c r="C37" s="11">
        <f>+SUM('[1]PRESUP VS EJERCIDO'!D108)</f>
        <v>41700</v>
      </c>
      <c r="D37" s="44">
        <f t="shared" si="0"/>
        <v>124220</v>
      </c>
      <c r="E37" s="11">
        <v>165920</v>
      </c>
      <c r="F37" s="11">
        <v>36446.089999999997</v>
      </c>
      <c r="G37" s="11">
        <v>36446.089999999997</v>
      </c>
      <c r="H37" s="11">
        <f t="shared" si="1"/>
        <v>129473.91</v>
      </c>
    </row>
    <row r="38" spans="1:8" x14ac:dyDescent="0.2">
      <c r="A38" s="3"/>
      <c r="B38" s="7" t="s">
        <v>41</v>
      </c>
      <c r="C38" s="11">
        <v>0</v>
      </c>
      <c r="D38" s="44">
        <f t="shared" si="0"/>
        <v>0</v>
      </c>
      <c r="E38" s="11">
        <f>+[3]LDF!F38</f>
        <v>0</v>
      </c>
      <c r="F38" s="11">
        <f>+[2]LDF!G38</f>
        <v>0</v>
      </c>
      <c r="G38" s="11">
        <f>+[2]LDF!H38</f>
        <v>0</v>
      </c>
      <c r="H38" s="11">
        <f t="shared" si="1"/>
        <v>0</v>
      </c>
    </row>
    <row r="39" spans="1:8" x14ac:dyDescent="0.2">
      <c r="A39" s="3"/>
      <c r="B39" s="7" t="s">
        <v>104</v>
      </c>
      <c r="C39" s="11">
        <v>0</v>
      </c>
      <c r="D39" s="44">
        <f t="shared" si="0"/>
        <v>0</v>
      </c>
      <c r="E39" s="11">
        <f>+[3]LDF!F39</f>
        <v>0</v>
      </c>
      <c r="F39" s="11">
        <f>+[2]LDF!G39</f>
        <v>0</v>
      </c>
      <c r="G39" s="11">
        <f>+[2]LDF!H39</f>
        <v>0</v>
      </c>
      <c r="H39" s="11">
        <f t="shared" si="1"/>
        <v>0</v>
      </c>
    </row>
    <row r="40" spans="1:8" x14ac:dyDescent="0.2">
      <c r="A40" s="3"/>
      <c r="B40" s="7" t="s">
        <v>105</v>
      </c>
      <c r="C40" s="11">
        <v>0</v>
      </c>
      <c r="D40" s="44">
        <f t="shared" si="0"/>
        <v>0</v>
      </c>
      <c r="E40" s="11">
        <f>+[3]LDF!F40</f>
        <v>0</v>
      </c>
      <c r="F40" s="11">
        <f>+[2]LDF!G40</f>
        <v>0</v>
      </c>
      <c r="G40" s="11">
        <f>+[2]LDF!H40</f>
        <v>0</v>
      </c>
      <c r="H40" s="11">
        <f t="shared" si="1"/>
        <v>0</v>
      </c>
    </row>
    <row r="41" spans="1:8" x14ac:dyDescent="0.2">
      <c r="A41" s="3"/>
      <c r="B41" s="7" t="s">
        <v>37</v>
      </c>
      <c r="C41" s="11">
        <v>0</v>
      </c>
      <c r="D41" s="44">
        <f t="shared" si="0"/>
        <v>0</v>
      </c>
      <c r="E41" s="11">
        <f>+[3]LDF!F41</f>
        <v>0</v>
      </c>
      <c r="F41" s="11">
        <f>+[2]LDF!G41</f>
        <v>0</v>
      </c>
      <c r="G41" s="11">
        <f>+[2]LDF!H41</f>
        <v>0</v>
      </c>
      <c r="H41" s="11">
        <f t="shared" si="1"/>
        <v>0</v>
      </c>
    </row>
    <row r="42" spans="1:8" x14ac:dyDescent="0.2">
      <c r="A42" s="3"/>
      <c r="B42" s="7" t="s">
        <v>106</v>
      </c>
      <c r="C42" s="11">
        <v>0</v>
      </c>
      <c r="D42" s="44">
        <f t="shared" si="0"/>
        <v>0</v>
      </c>
      <c r="E42" s="11">
        <f>+[3]LDF!F42</f>
        <v>0</v>
      </c>
      <c r="F42" s="11">
        <f>+[2]LDF!G42</f>
        <v>0</v>
      </c>
      <c r="G42" s="11">
        <f>+[2]LDF!H42</f>
        <v>0</v>
      </c>
      <c r="H42" s="11">
        <f t="shared" si="1"/>
        <v>0</v>
      </c>
    </row>
    <row r="43" spans="1:8" x14ac:dyDescent="0.2">
      <c r="A43" s="37" t="s">
        <v>73</v>
      </c>
      <c r="B43" s="5"/>
      <c r="C43" s="11">
        <f>+SUM(C44:C52)</f>
        <v>16500</v>
      </c>
      <c r="D43" s="44">
        <f t="shared" si="0"/>
        <v>33000</v>
      </c>
      <c r="E43" s="11">
        <f>+SUM(E44:E52)</f>
        <v>49500</v>
      </c>
      <c r="F43" s="11">
        <f>+SUM(F44:F52)</f>
        <v>10600</v>
      </c>
      <c r="G43" s="11">
        <f>+SUM(G44:G52)</f>
        <v>10600</v>
      </c>
      <c r="H43" s="11">
        <f t="shared" si="1"/>
        <v>38900</v>
      </c>
    </row>
    <row r="44" spans="1:8" x14ac:dyDescent="0.2">
      <c r="A44" s="3"/>
      <c r="B44" s="7" t="s">
        <v>107</v>
      </c>
      <c r="C44" s="11">
        <f>+'[1]PRESUP VS EJERCIDO'!$D$109</f>
        <v>16500</v>
      </c>
      <c r="D44" s="44">
        <f t="shared" si="0"/>
        <v>33000</v>
      </c>
      <c r="E44" s="11">
        <v>49500</v>
      </c>
      <c r="F44" s="11">
        <v>10600</v>
      </c>
      <c r="G44" s="11">
        <v>10600</v>
      </c>
      <c r="H44" s="11">
        <f t="shared" si="1"/>
        <v>38900</v>
      </c>
    </row>
    <row r="45" spans="1:8" x14ac:dyDescent="0.2">
      <c r="A45" s="3"/>
      <c r="B45" s="7" t="s">
        <v>108</v>
      </c>
      <c r="C45" s="11">
        <v>0</v>
      </c>
      <c r="D45" s="44">
        <f t="shared" si="0"/>
        <v>0</v>
      </c>
      <c r="E45" s="11">
        <v>0</v>
      </c>
      <c r="F45" s="11">
        <v>0</v>
      </c>
      <c r="G45" s="11">
        <f>+[2]LDF!H45</f>
        <v>0</v>
      </c>
      <c r="H45" s="11">
        <v>0</v>
      </c>
    </row>
    <row r="46" spans="1:8" x14ac:dyDescent="0.2">
      <c r="A46" s="3"/>
      <c r="B46" s="7" t="s">
        <v>109</v>
      </c>
      <c r="C46" s="11">
        <v>0</v>
      </c>
      <c r="D46" s="44">
        <f t="shared" si="0"/>
        <v>0</v>
      </c>
      <c r="E46" s="11">
        <v>0</v>
      </c>
      <c r="F46" s="11">
        <v>0</v>
      </c>
      <c r="G46" s="11">
        <f>+[2]LDF!H46</f>
        <v>0</v>
      </c>
      <c r="H46" s="11">
        <v>0</v>
      </c>
    </row>
    <row r="47" spans="1:8" x14ac:dyDescent="0.2">
      <c r="A47" s="3"/>
      <c r="B47" s="7" t="s">
        <v>110</v>
      </c>
      <c r="C47" s="11">
        <v>0</v>
      </c>
      <c r="D47" s="44">
        <f t="shared" si="0"/>
        <v>0</v>
      </c>
      <c r="E47" s="11">
        <v>0</v>
      </c>
      <c r="F47" s="11">
        <v>0</v>
      </c>
      <c r="G47" s="11">
        <f>+[2]LDF!H47</f>
        <v>0</v>
      </c>
      <c r="H47" s="11">
        <v>0</v>
      </c>
    </row>
    <row r="48" spans="1:8" x14ac:dyDescent="0.2">
      <c r="A48" s="3"/>
      <c r="B48" s="7" t="s">
        <v>111</v>
      </c>
      <c r="C48" s="11">
        <v>0</v>
      </c>
      <c r="D48" s="44">
        <f t="shared" si="0"/>
        <v>0</v>
      </c>
      <c r="E48" s="11">
        <v>0</v>
      </c>
      <c r="F48" s="11">
        <v>0</v>
      </c>
      <c r="G48" s="11">
        <f>+[2]LDF!H48</f>
        <v>0</v>
      </c>
      <c r="H48" s="11">
        <v>0</v>
      </c>
    </row>
    <row r="49" spans="1:8" x14ac:dyDescent="0.2">
      <c r="A49" s="3"/>
      <c r="B49" s="7" t="s">
        <v>112</v>
      </c>
      <c r="C49" s="11">
        <v>0</v>
      </c>
      <c r="D49" s="44">
        <f t="shared" si="0"/>
        <v>0</v>
      </c>
      <c r="E49" s="11">
        <v>0</v>
      </c>
      <c r="F49" s="11">
        <v>0</v>
      </c>
      <c r="G49" s="11">
        <f>+[2]LDF!H49</f>
        <v>0</v>
      </c>
      <c r="H49" s="11">
        <v>0</v>
      </c>
    </row>
    <row r="50" spans="1:8" x14ac:dyDescent="0.2">
      <c r="A50" s="3"/>
      <c r="B50" s="7" t="s">
        <v>113</v>
      </c>
      <c r="C50" s="11">
        <v>0</v>
      </c>
      <c r="D50" s="44">
        <f t="shared" si="0"/>
        <v>0</v>
      </c>
      <c r="E50" s="11">
        <v>0</v>
      </c>
      <c r="F50" s="11">
        <v>0</v>
      </c>
      <c r="G50" s="11">
        <f>+[2]LDF!H50</f>
        <v>0</v>
      </c>
      <c r="H50" s="11">
        <v>0</v>
      </c>
    </row>
    <row r="51" spans="1:8" x14ac:dyDescent="0.2">
      <c r="A51" s="3"/>
      <c r="B51" s="7" t="s">
        <v>114</v>
      </c>
      <c r="C51" s="11">
        <v>0</v>
      </c>
      <c r="D51" s="44">
        <f t="shared" si="0"/>
        <v>0</v>
      </c>
      <c r="E51" s="11">
        <v>0</v>
      </c>
      <c r="F51" s="11">
        <v>0</v>
      </c>
      <c r="G51" s="11">
        <f>+[2]LDF!H51</f>
        <v>0</v>
      </c>
      <c r="H51" s="11">
        <v>0</v>
      </c>
    </row>
    <row r="52" spans="1:8" x14ac:dyDescent="0.2">
      <c r="A52" s="39"/>
      <c r="B52" s="40" t="s">
        <v>115</v>
      </c>
      <c r="C52" s="38">
        <f>+'[1]PRESUP VS EJERCIDO'!D116</f>
        <v>0</v>
      </c>
      <c r="D52" s="44">
        <f t="shared" si="0"/>
        <v>0</v>
      </c>
      <c r="E52" s="38">
        <v>0</v>
      </c>
      <c r="F52" s="38">
        <v>0</v>
      </c>
      <c r="G52" s="38">
        <f>+'[2]PRESUP VS EJERCIDO'!R116</f>
        <v>0</v>
      </c>
      <c r="H52" s="11">
        <f t="shared" ref="H52" si="3">+E52-F52</f>
        <v>0</v>
      </c>
    </row>
    <row r="53" spans="1:8" x14ac:dyDescent="0.2">
      <c r="A53" s="37" t="s">
        <v>74</v>
      </c>
      <c r="B53" s="5"/>
      <c r="C53" s="38"/>
      <c r="E53" s="38"/>
      <c r="F53" s="38"/>
      <c r="G53" s="38"/>
      <c r="H53" s="11"/>
    </row>
    <row r="54" spans="1:8" hidden="1" x14ac:dyDescent="0.2">
      <c r="A54" s="3"/>
      <c r="B54" s="7" t="s">
        <v>116</v>
      </c>
      <c r="C54" s="11"/>
      <c r="E54" s="11"/>
      <c r="F54" s="11"/>
      <c r="G54" s="11"/>
      <c r="H54" s="11"/>
    </row>
    <row r="55" spans="1:8" hidden="1" x14ac:dyDescent="0.2">
      <c r="A55" s="3"/>
      <c r="B55" s="7" t="s">
        <v>117</v>
      </c>
      <c r="C55" s="11"/>
      <c r="E55" s="11"/>
      <c r="F55" s="11"/>
      <c r="G55" s="11"/>
      <c r="H55" s="11"/>
    </row>
    <row r="56" spans="1:8" x14ac:dyDescent="0.2">
      <c r="A56" s="3"/>
      <c r="B56" s="7" t="s">
        <v>118</v>
      </c>
      <c r="C56" s="11"/>
      <c r="E56" s="11"/>
      <c r="F56" s="11"/>
      <c r="G56" s="11"/>
      <c r="H56" s="11"/>
    </row>
    <row r="57" spans="1:8" x14ac:dyDescent="0.2">
      <c r="A57" s="37" t="s">
        <v>75</v>
      </c>
      <c r="B57" s="5"/>
      <c r="C57" s="11"/>
      <c r="E57" s="11"/>
      <c r="F57" s="11"/>
      <c r="G57" s="11"/>
      <c r="H57" s="11"/>
    </row>
    <row r="58" spans="1:8" x14ac:dyDescent="0.2">
      <c r="A58" s="3"/>
      <c r="B58" s="7" t="s">
        <v>119</v>
      </c>
      <c r="C58" s="11"/>
      <c r="E58" s="11"/>
      <c r="F58" s="11"/>
      <c r="G58" s="11"/>
      <c r="H58" s="11"/>
    </row>
    <row r="59" spans="1:8" hidden="1" x14ac:dyDescent="0.2">
      <c r="A59" s="3"/>
      <c r="B59" s="7" t="s">
        <v>120</v>
      </c>
      <c r="C59" s="11"/>
      <c r="E59" s="11"/>
      <c r="F59" s="11"/>
      <c r="G59" s="11"/>
      <c r="H59" s="11"/>
    </row>
    <row r="60" spans="1:8" hidden="1" x14ac:dyDescent="0.2">
      <c r="A60" s="3"/>
      <c r="B60" s="7" t="s">
        <v>121</v>
      </c>
      <c r="C60" s="11"/>
      <c r="E60" s="11"/>
      <c r="F60" s="11"/>
      <c r="G60" s="11"/>
      <c r="H60" s="11"/>
    </row>
    <row r="61" spans="1:8" hidden="1" x14ac:dyDescent="0.2">
      <c r="A61" s="3"/>
      <c r="B61" s="7" t="s">
        <v>122</v>
      </c>
      <c r="C61" s="11"/>
      <c r="E61" s="11"/>
      <c r="F61" s="11"/>
      <c r="G61" s="11"/>
      <c r="H61" s="11"/>
    </row>
    <row r="62" spans="1:8" hidden="1" x14ac:dyDescent="0.2">
      <c r="A62" s="3"/>
      <c r="B62" s="7" t="s">
        <v>123</v>
      </c>
      <c r="C62" s="11"/>
      <c r="D62" s="11"/>
      <c r="E62" s="11"/>
      <c r="F62" s="11"/>
      <c r="G62" s="11"/>
      <c r="H62" s="11"/>
    </row>
    <row r="63" spans="1:8" hidden="1" x14ac:dyDescent="0.2">
      <c r="A63" s="3"/>
      <c r="B63" s="7" t="s">
        <v>124</v>
      </c>
      <c r="C63" s="11"/>
      <c r="D63" s="11"/>
      <c r="E63" s="11"/>
      <c r="F63" s="11"/>
      <c r="G63" s="11"/>
      <c r="H63" s="11"/>
    </row>
    <row r="64" spans="1:8" hidden="1" x14ac:dyDescent="0.2">
      <c r="A64" s="3"/>
      <c r="B64" s="7" t="s">
        <v>125</v>
      </c>
      <c r="C64" s="11"/>
      <c r="D64" s="11"/>
      <c r="E64" s="11"/>
      <c r="F64" s="11"/>
      <c r="G64" s="11"/>
      <c r="H64" s="11"/>
    </row>
    <row r="65" spans="1:8" x14ac:dyDescent="0.2">
      <c r="A65" s="37" t="s">
        <v>76</v>
      </c>
      <c r="B65" s="5"/>
      <c r="C65" s="11"/>
      <c r="D65" s="11"/>
      <c r="E65" s="11"/>
      <c r="F65" s="11"/>
      <c r="G65" s="11"/>
      <c r="H65" s="11"/>
    </row>
    <row r="66" spans="1:8" x14ac:dyDescent="0.2">
      <c r="A66" s="3"/>
      <c r="B66" s="7" t="s">
        <v>38</v>
      </c>
      <c r="C66" s="11"/>
      <c r="D66" s="11"/>
      <c r="E66" s="11"/>
      <c r="F66" s="11"/>
      <c r="G66" s="11"/>
      <c r="H66" s="11"/>
    </row>
    <row r="67" spans="1:8" x14ac:dyDescent="0.2">
      <c r="A67" s="3"/>
      <c r="B67" s="7" t="s">
        <v>39</v>
      </c>
      <c r="C67" s="11"/>
      <c r="D67" s="11"/>
      <c r="E67" s="11"/>
      <c r="F67" s="11"/>
      <c r="G67" s="11"/>
      <c r="H67" s="11"/>
    </row>
    <row r="68" spans="1:8" x14ac:dyDescent="0.2">
      <c r="A68" s="3"/>
      <c r="B68" s="7" t="s">
        <v>40</v>
      </c>
      <c r="C68" s="11"/>
      <c r="D68" s="11"/>
      <c r="E68" s="11"/>
      <c r="F68" s="11"/>
      <c r="G68" s="11"/>
      <c r="H68" s="11"/>
    </row>
    <row r="69" spans="1:8" x14ac:dyDescent="0.2">
      <c r="A69" s="37" t="s">
        <v>77</v>
      </c>
      <c r="B69" s="5"/>
      <c r="C69" s="11"/>
      <c r="D69" s="11"/>
      <c r="E69" s="11"/>
      <c r="F69" s="11"/>
      <c r="G69" s="11"/>
      <c r="H69" s="11"/>
    </row>
    <row r="70" spans="1:8" x14ac:dyDescent="0.2">
      <c r="A70" s="3"/>
      <c r="B70" s="7" t="s">
        <v>126</v>
      </c>
      <c r="C70" s="11"/>
      <c r="D70" s="11"/>
      <c r="E70" s="11"/>
      <c r="F70" s="11"/>
      <c r="G70" s="11"/>
      <c r="H70" s="11"/>
    </row>
    <row r="71" spans="1:8" hidden="1" x14ac:dyDescent="0.2">
      <c r="A71" s="3"/>
      <c r="B71" s="7" t="s">
        <v>127</v>
      </c>
      <c r="C71" s="11"/>
      <c r="D71" s="11"/>
      <c r="E71" s="11"/>
      <c r="F71" s="11"/>
      <c r="G71" s="11"/>
      <c r="H71" s="11"/>
    </row>
    <row r="72" spans="1:8" hidden="1" x14ac:dyDescent="0.2">
      <c r="A72" s="3"/>
      <c r="B72" s="7" t="s">
        <v>128</v>
      </c>
      <c r="C72" s="11"/>
      <c r="D72" s="11"/>
      <c r="E72" s="11"/>
      <c r="F72" s="11"/>
      <c r="G72" s="11"/>
      <c r="H72" s="11"/>
    </row>
    <row r="73" spans="1:8" hidden="1" x14ac:dyDescent="0.2">
      <c r="A73" s="3"/>
      <c r="B73" s="7" t="s">
        <v>129</v>
      </c>
      <c r="C73" s="11"/>
      <c r="D73" s="11"/>
      <c r="E73" s="11"/>
      <c r="F73" s="11"/>
      <c r="G73" s="11"/>
      <c r="H73" s="11"/>
    </row>
    <row r="74" spans="1:8" hidden="1" x14ac:dyDescent="0.2">
      <c r="A74" s="3"/>
      <c r="B74" s="7" t="s">
        <v>130</v>
      </c>
      <c r="C74" s="11"/>
      <c r="D74" s="11"/>
      <c r="E74" s="11"/>
      <c r="F74" s="11"/>
      <c r="G74" s="11"/>
      <c r="H74" s="11"/>
    </row>
    <row r="75" spans="1:8" hidden="1" x14ac:dyDescent="0.2">
      <c r="A75" s="3"/>
      <c r="B75" s="7" t="s">
        <v>131</v>
      </c>
      <c r="C75" s="11"/>
      <c r="D75" s="11"/>
      <c r="E75" s="11"/>
      <c r="F75" s="11"/>
      <c r="G75" s="11"/>
      <c r="H75" s="11"/>
    </row>
    <row r="76" spans="1:8" x14ac:dyDescent="0.2">
      <c r="A76" s="4"/>
      <c r="B76" s="8" t="s">
        <v>132</v>
      </c>
      <c r="C76" s="12"/>
      <c r="D76" s="12"/>
      <c r="E76" s="12"/>
      <c r="F76" s="12"/>
      <c r="G76" s="12"/>
      <c r="H76" s="12"/>
    </row>
    <row r="77" spans="1:8" x14ac:dyDescent="0.2">
      <c r="A77" s="6"/>
      <c r="B77" s="9" t="s">
        <v>61</v>
      </c>
      <c r="C77" s="13">
        <f t="shared" ref="C77:H77" si="4">+SUM(C5:C76)/2</f>
        <v>11552534.565078279</v>
      </c>
      <c r="D77" s="13">
        <f t="shared" si="4"/>
        <v>227000</v>
      </c>
      <c r="E77" s="13">
        <f t="shared" si="4"/>
        <v>11779534.565078279</v>
      </c>
      <c r="F77" s="13">
        <f t="shared" si="4"/>
        <v>11031617.34</v>
      </c>
      <c r="G77" s="13">
        <f t="shared" si="4"/>
        <v>10613374.389999999</v>
      </c>
      <c r="H77" s="13">
        <f t="shared" si="4"/>
        <v>747917.22507828032</v>
      </c>
    </row>
    <row r="78" spans="1:8" x14ac:dyDescent="0.2">
      <c r="F78" s="44"/>
      <c r="G78" s="49"/>
    </row>
    <row r="79" spans="1:8" x14ac:dyDescent="0.2">
      <c r="C79" s="44"/>
      <c r="G79" s="49"/>
    </row>
    <row r="80" spans="1:8" x14ac:dyDescent="0.2">
      <c r="B80" s="1" t="s">
        <v>136</v>
      </c>
    </row>
    <row r="82" spans="2:2" x14ac:dyDescent="0.2">
      <c r="B82" s="1" t="s">
        <v>137</v>
      </c>
    </row>
    <row r="83" spans="2:2" ht="22.5" x14ac:dyDescent="0.2">
      <c r="B83" s="48" t="s">
        <v>138</v>
      </c>
    </row>
    <row r="84" spans="2:2" x14ac:dyDescent="0.2">
      <c r="B84" s="1" t="s">
        <v>139</v>
      </c>
    </row>
    <row r="85" spans="2:2" ht="22.5" x14ac:dyDescent="0.2">
      <c r="B85" s="48" t="s">
        <v>140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36" top="0.74803149606299213" bottom="0.74803149606299213" header="0.31496062992125984" footer="0.31496062992125984"/>
  <pageSetup scale="81" orientation="portrait" r:id="rId1"/>
  <ignoredErrors>
    <ignoredError sqref="C77:H77 C37 F53:G53 G45:G51 G34:G36 G42 G38:G41 F34:F36 E34:E36 C44 F38:F42 E38:E42 G52 H44 H52 C14:C22 C28:C32 C13 C24:C27 C6 C7 H23 H26:H27 H24 H25 H12:H22 H5:H11 C23:G23 C5:G5 C12:G12 C33:H33 D25:G25 D24:G24 D26:G27 C8:G11 D7:G7 D6:G6 D14:F22 D13:G13 D28:H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>
      <selection activeCell="A2" sqref="A2:B4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65" t="s">
        <v>142</v>
      </c>
      <c r="B1" s="66"/>
      <c r="C1" s="66"/>
      <c r="D1" s="66"/>
      <c r="E1" s="66"/>
      <c r="F1" s="66"/>
      <c r="G1" s="66"/>
      <c r="H1" s="67"/>
    </row>
    <row r="2" spans="1:8" x14ac:dyDescent="0.2">
      <c r="A2" s="70" t="s">
        <v>62</v>
      </c>
      <c r="B2" s="71"/>
      <c r="C2" s="65" t="s">
        <v>68</v>
      </c>
      <c r="D2" s="66"/>
      <c r="E2" s="66"/>
      <c r="F2" s="66"/>
      <c r="G2" s="67"/>
      <c r="H2" s="68" t="s">
        <v>67</v>
      </c>
    </row>
    <row r="3" spans="1:8" ht="24.95" customHeight="1" x14ac:dyDescent="0.2">
      <c r="A3" s="72"/>
      <c r="B3" s="73"/>
      <c r="C3" s="50" t="s">
        <v>63</v>
      </c>
      <c r="D3" s="50" t="s">
        <v>133</v>
      </c>
      <c r="E3" s="50" t="s">
        <v>64</v>
      </c>
      <c r="F3" s="50" t="s">
        <v>65</v>
      </c>
      <c r="G3" s="50" t="s">
        <v>66</v>
      </c>
      <c r="H3" s="69"/>
    </row>
    <row r="4" spans="1:8" x14ac:dyDescent="0.2">
      <c r="A4" s="74"/>
      <c r="B4" s="75"/>
      <c r="C4" s="51">
        <v>1</v>
      </c>
      <c r="D4" s="51">
        <v>2</v>
      </c>
      <c r="E4" s="51" t="s">
        <v>134</v>
      </c>
      <c r="F4" s="51">
        <v>4</v>
      </c>
      <c r="G4" s="51">
        <v>5</v>
      </c>
      <c r="H4" s="51" t="s">
        <v>135</v>
      </c>
    </row>
    <row r="5" spans="1:8" x14ac:dyDescent="0.2">
      <c r="A5" s="3"/>
      <c r="B5" s="14"/>
      <c r="C5" s="17"/>
      <c r="D5" s="17"/>
      <c r="E5" s="17"/>
      <c r="F5" s="17"/>
      <c r="G5" s="17"/>
      <c r="H5" s="17"/>
    </row>
    <row r="6" spans="1:8" x14ac:dyDescent="0.2">
      <c r="A6" s="3"/>
      <c r="B6" s="14" t="s">
        <v>0</v>
      </c>
      <c r="C6" s="45">
        <f>+SUM(COG!C5:C42)/2</f>
        <v>11536034.565078279</v>
      </c>
      <c r="D6" s="45">
        <f>+SUM(COG!D5:D42)/2</f>
        <v>194000</v>
      </c>
      <c r="E6" s="45">
        <f>+SUM(COG!E5:E42)/2</f>
        <v>11730034.565078279</v>
      </c>
      <c r="F6" s="45">
        <f>+SUM(COG!F5:F42)/2</f>
        <v>11021017.34</v>
      </c>
      <c r="G6" s="45">
        <f>+SUM(COG!G5:G42)/2</f>
        <v>10602774.389999999</v>
      </c>
      <c r="H6" s="47">
        <f>+E6-F6</f>
        <v>709017.22507827915</v>
      </c>
    </row>
    <row r="7" spans="1:8" x14ac:dyDescent="0.2">
      <c r="A7" s="3"/>
      <c r="B7" s="14"/>
      <c r="C7" s="18"/>
      <c r="D7" s="18"/>
      <c r="E7" s="18"/>
      <c r="F7" s="18"/>
      <c r="G7" s="18"/>
      <c r="H7" s="18"/>
    </row>
    <row r="8" spans="1:8" x14ac:dyDescent="0.2">
      <c r="A8" s="3"/>
      <c r="B8" s="14" t="s">
        <v>1</v>
      </c>
      <c r="C8" s="46">
        <f>+COG!C43</f>
        <v>16500</v>
      </c>
      <c r="D8" s="46">
        <f>+COG!D43</f>
        <v>33000</v>
      </c>
      <c r="E8" s="46">
        <f>+COG!E43</f>
        <v>49500</v>
      </c>
      <c r="F8" s="46">
        <f>+COG!F43</f>
        <v>10600</v>
      </c>
      <c r="G8" s="46">
        <f>+COG!G43</f>
        <v>10600</v>
      </c>
      <c r="H8" s="46">
        <f>+E8-F8</f>
        <v>38900</v>
      </c>
    </row>
    <row r="9" spans="1:8" x14ac:dyDescent="0.2">
      <c r="A9" s="3"/>
      <c r="B9" s="14"/>
      <c r="C9" s="18"/>
      <c r="D9" s="18"/>
      <c r="E9" s="18"/>
      <c r="F9" s="18"/>
      <c r="G9" s="18"/>
      <c r="H9" s="18"/>
    </row>
    <row r="10" spans="1:8" x14ac:dyDescent="0.2">
      <c r="A10" s="3"/>
      <c r="B10" s="14" t="s">
        <v>2</v>
      </c>
      <c r="C10" s="18"/>
      <c r="D10" s="18"/>
      <c r="E10" s="18"/>
      <c r="F10" s="18"/>
      <c r="G10" s="18"/>
      <c r="H10" s="18"/>
    </row>
    <row r="11" spans="1:8" x14ac:dyDescent="0.2">
      <c r="A11" s="3"/>
      <c r="B11" s="14"/>
      <c r="C11" s="18"/>
      <c r="D11" s="18"/>
      <c r="E11" s="18"/>
      <c r="F11" s="18"/>
      <c r="G11" s="18"/>
      <c r="H11" s="18"/>
    </row>
    <row r="12" spans="1:8" x14ac:dyDescent="0.2">
      <c r="A12" s="3"/>
      <c r="B12" s="14" t="s">
        <v>41</v>
      </c>
      <c r="C12" s="18"/>
      <c r="D12" s="18"/>
      <c r="E12" s="18"/>
      <c r="F12" s="18"/>
      <c r="G12" s="18"/>
      <c r="H12" s="18"/>
    </row>
    <row r="13" spans="1:8" x14ac:dyDescent="0.2">
      <c r="A13" s="3"/>
      <c r="B13" s="14"/>
      <c r="C13" s="18"/>
      <c r="D13" s="18"/>
      <c r="E13" s="18"/>
      <c r="F13" s="18"/>
      <c r="G13" s="18"/>
      <c r="H13" s="18"/>
    </row>
    <row r="14" spans="1:8" x14ac:dyDescent="0.2">
      <c r="A14" s="3"/>
      <c r="B14" s="14" t="s">
        <v>38</v>
      </c>
      <c r="C14" s="18"/>
      <c r="D14" s="18"/>
      <c r="E14" s="18"/>
      <c r="F14" s="18"/>
      <c r="G14" s="18"/>
      <c r="H14" s="18"/>
    </row>
    <row r="15" spans="1:8" x14ac:dyDescent="0.2">
      <c r="A15" s="4"/>
      <c r="B15" s="15"/>
      <c r="C15" s="19"/>
      <c r="D15" s="19"/>
      <c r="E15" s="19"/>
      <c r="F15" s="19"/>
      <c r="G15" s="19"/>
      <c r="H15" s="19"/>
    </row>
    <row r="16" spans="1:8" x14ac:dyDescent="0.2">
      <c r="A16" s="16"/>
      <c r="B16" s="9" t="s">
        <v>61</v>
      </c>
      <c r="C16" s="13">
        <f>SUM(C5:C15)</f>
        <v>11552534.565078279</v>
      </c>
      <c r="D16" s="13">
        <f t="shared" ref="D16:H16" si="0">SUM(D5:D15)</f>
        <v>227000</v>
      </c>
      <c r="E16" s="13">
        <f t="shared" si="0"/>
        <v>11779534.565078279</v>
      </c>
      <c r="F16" s="13">
        <f t="shared" si="0"/>
        <v>11031617.34</v>
      </c>
      <c r="G16" s="13">
        <f t="shared" si="0"/>
        <v>10613374.389999999</v>
      </c>
      <c r="H16" s="13">
        <f t="shared" si="0"/>
        <v>747917.22507827915</v>
      </c>
    </row>
    <row r="20" spans="2:2" x14ac:dyDescent="0.2">
      <c r="B20" s="1" t="s">
        <v>136</v>
      </c>
    </row>
    <row r="22" spans="2:2" x14ac:dyDescent="0.2">
      <c r="B22" s="1" t="s">
        <v>137</v>
      </c>
    </row>
    <row r="23" spans="2:2" ht="22.5" x14ac:dyDescent="0.2">
      <c r="B23" s="48" t="s">
        <v>138</v>
      </c>
    </row>
    <row r="24" spans="2:2" x14ac:dyDescent="0.2">
      <c r="B24" s="1" t="s">
        <v>139</v>
      </c>
    </row>
    <row r="25" spans="2:2" ht="22.5" x14ac:dyDescent="0.2">
      <c r="B25" s="48" t="s">
        <v>140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:H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GridLines="0" topLeftCell="A30" workbookViewId="0">
      <selection activeCell="A37" sqref="A37"/>
    </sheetView>
  </sheetViews>
  <sheetFormatPr baseColWidth="10" defaultRowHeight="11.25" x14ac:dyDescent="0.2"/>
  <cols>
    <col min="1" max="1" width="2.83203125" style="52" customWidth="1"/>
    <col min="2" max="2" width="60.83203125" style="52" customWidth="1"/>
    <col min="3" max="8" width="18.33203125" style="52" customWidth="1"/>
    <col min="9" max="16384" width="12" style="52"/>
  </cols>
  <sheetData>
    <row r="1" spans="1:8" ht="45" customHeight="1" x14ac:dyDescent="0.2">
      <c r="A1" s="65" t="s">
        <v>143</v>
      </c>
      <c r="B1" s="66"/>
      <c r="C1" s="66"/>
      <c r="D1" s="66"/>
      <c r="E1" s="66"/>
      <c r="F1" s="66"/>
      <c r="G1" s="66"/>
      <c r="H1" s="67"/>
    </row>
    <row r="2" spans="1:8" x14ac:dyDescent="0.2">
      <c r="B2" s="24"/>
      <c r="C2" s="24"/>
      <c r="D2" s="24"/>
      <c r="E2" s="24"/>
      <c r="F2" s="24"/>
      <c r="G2" s="24"/>
      <c r="H2" s="24"/>
    </row>
    <row r="3" spans="1:8" x14ac:dyDescent="0.2">
      <c r="A3" s="70" t="s">
        <v>62</v>
      </c>
      <c r="B3" s="71"/>
      <c r="C3" s="65" t="s">
        <v>68</v>
      </c>
      <c r="D3" s="66"/>
      <c r="E3" s="66"/>
      <c r="F3" s="66"/>
      <c r="G3" s="67"/>
      <c r="H3" s="68" t="s">
        <v>67</v>
      </c>
    </row>
    <row r="4" spans="1:8" ht="24.95" customHeight="1" x14ac:dyDescent="0.2">
      <c r="A4" s="72"/>
      <c r="B4" s="73"/>
      <c r="C4" s="50" t="s">
        <v>63</v>
      </c>
      <c r="D4" s="50" t="s">
        <v>133</v>
      </c>
      <c r="E4" s="50" t="s">
        <v>64</v>
      </c>
      <c r="F4" s="50" t="s">
        <v>65</v>
      </c>
      <c r="G4" s="50" t="s">
        <v>66</v>
      </c>
      <c r="H4" s="69"/>
    </row>
    <row r="5" spans="1:8" x14ac:dyDescent="0.2">
      <c r="A5" s="74"/>
      <c r="B5" s="75"/>
      <c r="C5" s="51">
        <v>1</v>
      </c>
      <c r="D5" s="51">
        <v>2</v>
      </c>
      <c r="E5" s="51" t="s">
        <v>134</v>
      </c>
      <c r="F5" s="51">
        <v>4</v>
      </c>
      <c r="G5" s="51">
        <v>5</v>
      </c>
      <c r="H5" s="51" t="s">
        <v>135</v>
      </c>
    </row>
    <row r="6" spans="1:8" x14ac:dyDescent="0.2">
      <c r="A6" s="53"/>
      <c r="B6" s="22"/>
      <c r="C6" s="25"/>
      <c r="D6" s="25"/>
      <c r="E6" s="25"/>
      <c r="F6" s="25"/>
      <c r="G6" s="25"/>
      <c r="H6" s="25"/>
    </row>
    <row r="7" spans="1:8" x14ac:dyDescent="0.2">
      <c r="A7" s="54" t="s">
        <v>53</v>
      </c>
      <c r="B7" s="20"/>
      <c r="C7" s="11">
        <f>+COG!C77</f>
        <v>11552534.565078279</v>
      </c>
      <c r="D7" s="11">
        <f>+COG!D77</f>
        <v>227000</v>
      </c>
      <c r="E7" s="11">
        <f>+COG!E77</f>
        <v>11779534.565078279</v>
      </c>
      <c r="F7" s="11">
        <f>+COG!F77</f>
        <v>11031617.34</v>
      </c>
      <c r="G7" s="11">
        <f>+COG!G77</f>
        <v>10613374.389999999</v>
      </c>
      <c r="H7" s="11">
        <f>+COG!H77</f>
        <v>747917.22507828032</v>
      </c>
    </row>
    <row r="8" spans="1:8" x14ac:dyDescent="0.2">
      <c r="A8" s="54" t="s">
        <v>54</v>
      </c>
      <c r="B8" s="20"/>
      <c r="C8" s="11"/>
      <c r="D8" s="11"/>
      <c r="E8" s="11"/>
      <c r="F8" s="11"/>
      <c r="G8" s="11"/>
      <c r="H8" s="11"/>
    </row>
    <row r="9" spans="1:8" x14ac:dyDescent="0.2">
      <c r="A9" s="54" t="s">
        <v>55</v>
      </c>
      <c r="B9" s="20"/>
      <c r="C9" s="11"/>
      <c r="D9" s="11"/>
      <c r="E9" s="11"/>
      <c r="F9" s="11"/>
      <c r="G9" s="11"/>
      <c r="H9" s="11"/>
    </row>
    <row r="10" spans="1:8" x14ac:dyDescent="0.2">
      <c r="A10" s="54" t="s">
        <v>56</v>
      </c>
      <c r="B10" s="20"/>
      <c r="C10" s="11"/>
      <c r="D10" s="11"/>
      <c r="E10" s="11"/>
      <c r="F10" s="11"/>
      <c r="G10" s="11"/>
      <c r="H10" s="11"/>
    </row>
    <row r="11" spans="1:8" x14ac:dyDescent="0.2">
      <c r="A11" s="54" t="s">
        <v>57</v>
      </c>
      <c r="B11" s="20"/>
      <c r="C11" s="11"/>
      <c r="D11" s="11"/>
      <c r="E11" s="11"/>
      <c r="F11" s="11"/>
      <c r="G11" s="11"/>
      <c r="H11" s="11"/>
    </row>
    <row r="12" spans="1:8" x14ac:dyDescent="0.2">
      <c r="A12" s="54" t="s">
        <v>58</v>
      </c>
      <c r="B12" s="20"/>
      <c r="C12" s="11"/>
      <c r="D12" s="11"/>
      <c r="E12" s="11"/>
      <c r="F12" s="11"/>
      <c r="G12" s="11"/>
      <c r="H12" s="11"/>
    </row>
    <row r="13" spans="1:8" x14ac:dyDescent="0.2">
      <c r="A13" s="54" t="s">
        <v>59</v>
      </c>
      <c r="B13" s="20"/>
      <c r="C13" s="11"/>
      <c r="D13" s="11"/>
      <c r="E13" s="11"/>
      <c r="F13" s="11"/>
      <c r="G13" s="11"/>
      <c r="H13" s="11"/>
    </row>
    <row r="14" spans="1:8" x14ac:dyDescent="0.2">
      <c r="A14" s="54" t="s">
        <v>60</v>
      </c>
      <c r="B14" s="20"/>
      <c r="C14" s="11"/>
      <c r="D14" s="11"/>
      <c r="E14" s="11"/>
      <c r="F14" s="11"/>
      <c r="G14" s="11"/>
      <c r="H14" s="11"/>
    </row>
    <row r="15" spans="1:8" x14ac:dyDescent="0.2">
      <c r="A15" s="54"/>
      <c r="B15" s="23"/>
      <c r="C15" s="12"/>
      <c r="D15" s="12"/>
      <c r="E15" s="12"/>
      <c r="F15" s="12"/>
      <c r="G15" s="12"/>
      <c r="H15" s="12"/>
    </row>
    <row r="16" spans="1:8" x14ac:dyDescent="0.2">
      <c r="A16" s="55"/>
      <c r="B16" s="36" t="s">
        <v>61</v>
      </c>
      <c r="C16" s="21"/>
      <c r="D16" s="21"/>
      <c r="E16" s="21"/>
      <c r="F16" s="21"/>
      <c r="G16" s="21"/>
      <c r="H16" s="21"/>
    </row>
    <row r="19" spans="1:8" ht="45" customHeight="1" x14ac:dyDescent="0.2">
      <c r="A19" s="65" t="s">
        <v>144</v>
      </c>
      <c r="B19" s="66"/>
      <c r="C19" s="66"/>
      <c r="D19" s="66"/>
      <c r="E19" s="66"/>
      <c r="F19" s="66"/>
      <c r="G19" s="66"/>
      <c r="H19" s="67"/>
    </row>
    <row r="21" spans="1:8" x14ac:dyDescent="0.2">
      <c r="A21" s="70" t="s">
        <v>62</v>
      </c>
      <c r="B21" s="71"/>
      <c r="C21" s="65" t="s">
        <v>68</v>
      </c>
      <c r="D21" s="66"/>
      <c r="E21" s="66"/>
      <c r="F21" s="66"/>
      <c r="G21" s="67"/>
      <c r="H21" s="68" t="s">
        <v>67</v>
      </c>
    </row>
    <row r="22" spans="1:8" ht="22.5" x14ac:dyDescent="0.2">
      <c r="A22" s="72"/>
      <c r="B22" s="73"/>
      <c r="C22" s="50" t="s">
        <v>63</v>
      </c>
      <c r="D22" s="50" t="s">
        <v>133</v>
      </c>
      <c r="E22" s="50" t="s">
        <v>64</v>
      </c>
      <c r="F22" s="50" t="s">
        <v>65</v>
      </c>
      <c r="G22" s="50" t="s">
        <v>66</v>
      </c>
      <c r="H22" s="69"/>
    </row>
    <row r="23" spans="1:8" x14ac:dyDescent="0.2">
      <c r="A23" s="74"/>
      <c r="B23" s="75"/>
      <c r="C23" s="51">
        <v>1</v>
      </c>
      <c r="D23" s="51">
        <v>2</v>
      </c>
      <c r="E23" s="51" t="s">
        <v>134</v>
      </c>
      <c r="F23" s="51">
        <v>4</v>
      </c>
      <c r="G23" s="51">
        <v>5</v>
      </c>
      <c r="H23" s="51" t="s">
        <v>135</v>
      </c>
    </row>
    <row r="24" spans="1:8" x14ac:dyDescent="0.2">
      <c r="A24" s="53"/>
      <c r="B24" s="56"/>
      <c r="C24" s="57"/>
      <c r="D24" s="57"/>
      <c r="E24" s="57"/>
      <c r="F24" s="57"/>
      <c r="G24" s="57"/>
      <c r="H24" s="57"/>
    </row>
    <row r="25" spans="1:8" x14ac:dyDescent="0.2">
      <c r="A25" s="54" t="s">
        <v>8</v>
      </c>
      <c r="B25" s="58"/>
      <c r="C25" s="59"/>
      <c r="D25" s="59"/>
      <c r="E25" s="59"/>
      <c r="F25" s="59"/>
      <c r="G25" s="59"/>
      <c r="H25" s="59"/>
    </row>
    <row r="26" spans="1:8" x14ac:dyDescent="0.2">
      <c r="A26" s="54" t="s">
        <v>9</v>
      </c>
      <c r="B26" s="58"/>
      <c r="C26" s="59"/>
      <c r="D26" s="59"/>
      <c r="E26" s="59"/>
      <c r="F26" s="59"/>
      <c r="G26" s="59"/>
      <c r="H26" s="59"/>
    </row>
    <row r="27" spans="1:8" x14ac:dyDescent="0.2">
      <c r="A27" s="54" t="s">
        <v>10</v>
      </c>
      <c r="B27" s="58"/>
      <c r="C27" s="59"/>
      <c r="D27" s="59"/>
      <c r="E27" s="59"/>
      <c r="F27" s="59"/>
      <c r="G27" s="59"/>
      <c r="H27" s="59"/>
    </row>
    <row r="28" spans="1:8" x14ac:dyDescent="0.2">
      <c r="A28" s="54" t="s">
        <v>11</v>
      </c>
      <c r="B28" s="58"/>
      <c r="C28" s="59">
        <f>+COG!C77</f>
        <v>11552534.565078279</v>
      </c>
      <c r="D28" s="59">
        <f>+COG!D77</f>
        <v>227000</v>
      </c>
      <c r="E28" s="59">
        <f>+COG!E77</f>
        <v>11779534.565078279</v>
      </c>
      <c r="F28" s="59">
        <f>+COG!F77</f>
        <v>11031617.34</v>
      </c>
      <c r="G28" s="59">
        <f>+COG!G77</f>
        <v>10613374.389999999</v>
      </c>
      <c r="H28" s="59">
        <f>+COG!H77</f>
        <v>747917.22507828032</v>
      </c>
    </row>
    <row r="29" spans="1:8" x14ac:dyDescent="0.2">
      <c r="A29" s="54"/>
      <c r="B29" s="58"/>
      <c r="C29" s="60"/>
      <c r="D29" s="60"/>
      <c r="E29" s="60"/>
      <c r="F29" s="60"/>
      <c r="G29" s="60"/>
      <c r="H29" s="60"/>
    </row>
    <row r="30" spans="1:8" x14ac:dyDescent="0.2">
      <c r="A30" s="55"/>
      <c r="B30" s="36" t="s">
        <v>61</v>
      </c>
      <c r="C30" s="21">
        <f>SUM(C24:C29)</f>
        <v>11552534.565078279</v>
      </c>
      <c r="D30" s="21">
        <f t="shared" ref="D30:H30" si="0">SUM(D24:D29)</f>
        <v>227000</v>
      </c>
      <c r="E30" s="21">
        <f t="shared" si="0"/>
        <v>11779534.565078279</v>
      </c>
      <c r="F30" s="21">
        <f t="shared" si="0"/>
        <v>11031617.34</v>
      </c>
      <c r="G30" s="21">
        <f t="shared" si="0"/>
        <v>10613374.389999999</v>
      </c>
      <c r="H30" s="21">
        <f t="shared" si="0"/>
        <v>747917.22507828032</v>
      </c>
    </row>
    <row r="33" spans="1:8" ht="45" customHeight="1" x14ac:dyDescent="0.2">
      <c r="A33" s="65" t="s">
        <v>145</v>
      </c>
      <c r="B33" s="66"/>
      <c r="C33" s="66"/>
      <c r="D33" s="66"/>
      <c r="E33" s="66"/>
      <c r="F33" s="66"/>
      <c r="G33" s="66"/>
      <c r="H33" s="67"/>
    </row>
    <row r="34" spans="1:8" x14ac:dyDescent="0.2">
      <c r="A34" s="70" t="s">
        <v>62</v>
      </c>
      <c r="B34" s="71"/>
      <c r="C34" s="65" t="s">
        <v>68</v>
      </c>
      <c r="D34" s="66"/>
      <c r="E34" s="66"/>
      <c r="F34" s="66"/>
      <c r="G34" s="67"/>
      <c r="H34" s="68" t="s">
        <v>67</v>
      </c>
    </row>
    <row r="35" spans="1:8" ht="22.5" x14ac:dyDescent="0.2">
      <c r="A35" s="72"/>
      <c r="B35" s="73"/>
      <c r="C35" s="50" t="s">
        <v>63</v>
      </c>
      <c r="D35" s="50" t="s">
        <v>133</v>
      </c>
      <c r="E35" s="50" t="s">
        <v>64</v>
      </c>
      <c r="F35" s="50" t="s">
        <v>65</v>
      </c>
      <c r="G35" s="50" t="s">
        <v>66</v>
      </c>
      <c r="H35" s="69"/>
    </row>
    <row r="36" spans="1:8" x14ac:dyDescent="0.2">
      <c r="A36" s="74"/>
      <c r="B36" s="75"/>
      <c r="C36" s="51">
        <v>1</v>
      </c>
      <c r="D36" s="51">
        <v>2</v>
      </c>
      <c r="E36" s="51" t="s">
        <v>134</v>
      </c>
      <c r="F36" s="51">
        <v>4</v>
      </c>
      <c r="G36" s="51">
        <v>5</v>
      </c>
      <c r="H36" s="51" t="s">
        <v>135</v>
      </c>
    </row>
    <row r="37" spans="1:8" x14ac:dyDescent="0.2">
      <c r="A37" s="53"/>
      <c r="B37" s="56"/>
      <c r="C37" s="57"/>
      <c r="D37" s="57"/>
      <c r="E37" s="57"/>
      <c r="F37" s="57"/>
      <c r="G37" s="57"/>
      <c r="H37" s="57"/>
    </row>
    <row r="38" spans="1:8" ht="22.5" x14ac:dyDescent="0.2">
      <c r="A38" s="54"/>
      <c r="B38" s="61" t="s">
        <v>13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</row>
    <row r="39" spans="1:8" x14ac:dyDescent="0.2">
      <c r="A39" s="54"/>
      <c r="B39" s="61"/>
      <c r="C39" s="59"/>
      <c r="D39" s="59"/>
      <c r="E39" s="59"/>
      <c r="F39" s="59"/>
      <c r="G39" s="59"/>
      <c r="H39" s="59"/>
    </row>
    <row r="40" spans="1:8" x14ac:dyDescent="0.2">
      <c r="A40" s="54"/>
      <c r="B40" s="61" t="s">
        <v>12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</row>
    <row r="41" spans="1:8" x14ac:dyDescent="0.2">
      <c r="A41" s="54"/>
      <c r="B41" s="61"/>
      <c r="C41" s="59"/>
      <c r="D41" s="59"/>
      <c r="E41" s="59"/>
      <c r="F41" s="59"/>
      <c r="G41" s="59"/>
      <c r="H41" s="59"/>
    </row>
    <row r="42" spans="1:8" ht="22.5" x14ac:dyDescent="0.2">
      <c r="A42" s="54"/>
      <c r="B42" s="61" t="s">
        <v>14</v>
      </c>
      <c r="C42" s="59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</row>
    <row r="43" spans="1:8" x14ac:dyDescent="0.2">
      <c r="A43" s="54"/>
      <c r="B43" s="61"/>
      <c r="C43" s="59"/>
      <c r="D43" s="59"/>
      <c r="E43" s="59"/>
      <c r="F43" s="59"/>
      <c r="G43" s="59"/>
      <c r="H43" s="59"/>
    </row>
    <row r="44" spans="1:8" ht="22.5" x14ac:dyDescent="0.2">
      <c r="A44" s="54"/>
      <c r="B44" s="61" t="s">
        <v>26</v>
      </c>
      <c r="C44" s="59">
        <v>0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</row>
    <row r="45" spans="1:8" x14ac:dyDescent="0.2">
      <c r="A45" s="54"/>
      <c r="B45" s="61"/>
      <c r="C45" s="59"/>
      <c r="D45" s="59"/>
      <c r="E45" s="59"/>
      <c r="F45" s="59"/>
      <c r="G45" s="59"/>
      <c r="H45" s="59"/>
    </row>
    <row r="46" spans="1:8" ht="22.5" x14ac:dyDescent="0.2">
      <c r="A46" s="54"/>
      <c r="B46" s="61" t="s">
        <v>27</v>
      </c>
      <c r="C46" s="59">
        <v>0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</row>
    <row r="47" spans="1:8" x14ac:dyDescent="0.2">
      <c r="A47" s="54"/>
      <c r="B47" s="61"/>
      <c r="C47" s="59"/>
      <c r="D47" s="59"/>
      <c r="E47" s="59"/>
      <c r="F47" s="59"/>
      <c r="G47" s="59"/>
      <c r="H47" s="59"/>
    </row>
    <row r="48" spans="1:8" ht="22.5" x14ac:dyDescent="0.2">
      <c r="A48" s="54"/>
      <c r="B48" s="61" t="s">
        <v>34</v>
      </c>
      <c r="C48" s="59">
        <v>0</v>
      </c>
      <c r="D48" s="59">
        <v>0</v>
      </c>
      <c r="E48" s="59">
        <v>0</v>
      </c>
      <c r="F48" s="59">
        <v>0</v>
      </c>
      <c r="G48" s="59">
        <v>0</v>
      </c>
      <c r="H48" s="59">
        <v>0</v>
      </c>
    </row>
    <row r="49" spans="1:8" x14ac:dyDescent="0.2">
      <c r="A49" s="54"/>
      <c r="B49" s="61"/>
      <c r="C49" s="59"/>
      <c r="D49" s="59"/>
      <c r="E49" s="59"/>
      <c r="F49" s="59"/>
      <c r="G49" s="59"/>
      <c r="H49" s="59"/>
    </row>
    <row r="50" spans="1:8" x14ac:dyDescent="0.2">
      <c r="A50" s="54"/>
      <c r="B50" s="61" t="s">
        <v>15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</row>
    <row r="51" spans="1:8" x14ac:dyDescent="0.2">
      <c r="A51" s="62"/>
      <c r="B51" s="63"/>
      <c r="C51" s="60"/>
      <c r="D51" s="60"/>
      <c r="E51" s="60"/>
      <c r="F51" s="60"/>
      <c r="G51" s="60"/>
      <c r="H51" s="60"/>
    </row>
    <row r="52" spans="1:8" x14ac:dyDescent="0.2">
      <c r="A52" s="55"/>
      <c r="B52" s="36" t="s">
        <v>61</v>
      </c>
      <c r="C52" s="21">
        <f>SUM(C50:C51)</f>
        <v>0</v>
      </c>
      <c r="D52" s="21">
        <f t="shared" ref="D52:H52" si="1">SUM(D50:D51)</f>
        <v>0</v>
      </c>
      <c r="E52" s="21">
        <f t="shared" si="1"/>
        <v>0</v>
      </c>
      <c r="F52" s="21">
        <f t="shared" si="1"/>
        <v>0</v>
      </c>
      <c r="G52" s="21">
        <f t="shared" si="1"/>
        <v>0</v>
      </c>
      <c r="H52" s="21">
        <f t="shared" si="1"/>
        <v>0</v>
      </c>
    </row>
    <row r="57" spans="1:8" x14ac:dyDescent="0.2">
      <c r="B57" s="52" t="s">
        <v>136</v>
      </c>
    </row>
    <row r="59" spans="1:8" x14ac:dyDescent="0.2">
      <c r="B59" s="52" t="s">
        <v>137</v>
      </c>
    </row>
    <row r="60" spans="1:8" ht="22.5" x14ac:dyDescent="0.2">
      <c r="B60" s="64" t="s">
        <v>138</v>
      </c>
    </row>
    <row r="61" spans="1:8" x14ac:dyDescent="0.2">
      <c r="B61" s="52" t="s">
        <v>139</v>
      </c>
    </row>
    <row r="62" spans="1:8" ht="22.5" x14ac:dyDescent="0.2">
      <c r="B62" s="64" t="s">
        <v>140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ignoredErrors>
    <ignoredError sqref="C7:H7 C28:H28 C38:H52" unlockedFormula="1"/>
    <ignoredError sqref="C30:H3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opLeftCell="A29" workbookViewId="0">
      <selection activeCell="A62" sqref="A62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65" t="s">
        <v>146</v>
      </c>
      <c r="B1" s="66"/>
      <c r="C1" s="66"/>
      <c r="D1" s="66"/>
      <c r="E1" s="66"/>
      <c r="F1" s="66"/>
      <c r="G1" s="66"/>
      <c r="H1" s="67"/>
    </row>
    <row r="2" spans="1:8" x14ac:dyDescent="0.2">
      <c r="A2" s="70" t="s">
        <v>62</v>
      </c>
      <c r="B2" s="71"/>
      <c r="C2" s="65" t="s">
        <v>68</v>
      </c>
      <c r="D2" s="66"/>
      <c r="E2" s="66"/>
      <c r="F2" s="66"/>
      <c r="G2" s="67"/>
      <c r="H2" s="68" t="s">
        <v>67</v>
      </c>
    </row>
    <row r="3" spans="1:8" ht="24.95" customHeight="1" x14ac:dyDescent="0.2">
      <c r="A3" s="72"/>
      <c r="B3" s="73"/>
      <c r="C3" s="50" t="s">
        <v>63</v>
      </c>
      <c r="D3" s="50" t="s">
        <v>133</v>
      </c>
      <c r="E3" s="50" t="s">
        <v>64</v>
      </c>
      <c r="F3" s="50" t="s">
        <v>65</v>
      </c>
      <c r="G3" s="50" t="s">
        <v>66</v>
      </c>
      <c r="H3" s="69"/>
    </row>
    <row r="4" spans="1:8" x14ac:dyDescent="0.2">
      <c r="A4" s="74"/>
      <c r="B4" s="75"/>
      <c r="C4" s="51">
        <v>1</v>
      </c>
      <c r="D4" s="51">
        <v>2</v>
      </c>
      <c r="E4" s="51" t="s">
        <v>134</v>
      </c>
      <c r="F4" s="51">
        <v>4</v>
      </c>
      <c r="G4" s="51">
        <v>5</v>
      </c>
      <c r="H4" s="51" t="s">
        <v>135</v>
      </c>
    </row>
    <row r="5" spans="1:8" x14ac:dyDescent="0.2">
      <c r="A5" s="33"/>
      <c r="B5" s="34"/>
      <c r="C5" s="10"/>
      <c r="D5" s="10"/>
      <c r="E5" s="10"/>
      <c r="F5" s="10"/>
      <c r="G5" s="10"/>
      <c r="H5" s="10"/>
    </row>
    <row r="6" spans="1:8" x14ac:dyDescent="0.2">
      <c r="A6" s="30" t="s">
        <v>16</v>
      </c>
      <c r="B6" s="28"/>
      <c r="C6" s="11"/>
      <c r="D6" s="11"/>
      <c r="E6" s="11"/>
      <c r="F6" s="11"/>
      <c r="G6" s="11"/>
      <c r="H6" s="11"/>
    </row>
    <row r="7" spans="1:8" x14ac:dyDescent="0.2">
      <c r="A7" s="27"/>
      <c r="B7" s="31" t="s">
        <v>42</v>
      </c>
      <c r="C7" s="11"/>
      <c r="D7" s="11"/>
      <c r="E7" s="11"/>
      <c r="F7" s="11"/>
      <c r="G7" s="11"/>
      <c r="H7" s="11"/>
    </row>
    <row r="8" spans="1:8" x14ac:dyDescent="0.2">
      <c r="A8" s="27"/>
      <c r="B8" s="31" t="s">
        <v>17</v>
      </c>
      <c r="C8" s="11"/>
      <c r="D8" s="11"/>
      <c r="E8" s="11"/>
      <c r="F8" s="11"/>
      <c r="G8" s="11"/>
      <c r="H8" s="11"/>
    </row>
    <row r="9" spans="1:8" x14ac:dyDescent="0.2">
      <c r="A9" s="27"/>
      <c r="B9" s="31" t="s">
        <v>43</v>
      </c>
      <c r="C9" s="11"/>
      <c r="D9" s="11"/>
      <c r="E9" s="11"/>
      <c r="F9" s="11"/>
      <c r="G9" s="11"/>
      <c r="H9" s="11"/>
    </row>
    <row r="10" spans="1:8" x14ac:dyDescent="0.2">
      <c r="A10" s="27"/>
      <c r="B10" s="31" t="s">
        <v>3</v>
      </c>
      <c r="C10" s="11"/>
      <c r="D10" s="11"/>
      <c r="E10" s="11"/>
      <c r="F10" s="11"/>
      <c r="G10" s="11"/>
      <c r="H10" s="11"/>
    </row>
    <row r="11" spans="1:8" x14ac:dyDescent="0.2">
      <c r="A11" s="27"/>
      <c r="B11" s="31" t="s">
        <v>23</v>
      </c>
      <c r="C11" s="11"/>
      <c r="D11" s="11"/>
      <c r="E11" s="11"/>
      <c r="F11" s="11"/>
      <c r="G11" s="11"/>
      <c r="H11" s="11"/>
    </row>
    <row r="12" spans="1:8" x14ac:dyDescent="0.2">
      <c r="A12" s="27"/>
      <c r="B12" s="31" t="s">
        <v>18</v>
      </c>
      <c r="C12" s="11"/>
      <c r="D12" s="11"/>
      <c r="E12" s="11"/>
      <c r="F12" s="11"/>
      <c r="G12" s="11"/>
      <c r="H12" s="11"/>
    </row>
    <row r="13" spans="1:8" x14ac:dyDescent="0.2">
      <c r="A13" s="27"/>
      <c r="B13" s="31" t="s">
        <v>44</v>
      </c>
      <c r="C13" s="11"/>
      <c r="D13" s="11"/>
      <c r="E13" s="11"/>
      <c r="F13" s="11"/>
      <c r="G13" s="11"/>
      <c r="H13" s="11"/>
    </row>
    <row r="14" spans="1:8" x14ac:dyDescent="0.2">
      <c r="A14" s="27"/>
      <c r="B14" s="31" t="s">
        <v>19</v>
      </c>
      <c r="C14" s="11"/>
      <c r="D14" s="11"/>
      <c r="E14" s="11"/>
      <c r="F14" s="11"/>
      <c r="G14" s="11"/>
      <c r="H14" s="11"/>
    </row>
    <row r="15" spans="1:8" x14ac:dyDescent="0.2">
      <c r="A15" s="29"/>
      <c r="B15" s="31"/>
      <c r="C15" s="11"/>
      <c r="D15" s="11"/>
      <c r="E15" s="11"/>
      <c r="F15" s="11"/>
      <c r="G15" s="11"/>
      <c r="H15" s="11"/>
    </row>
    <row r="16" spans="1:8" x14ac:dyDescent="0.2">
      <c r="A16" s="30" t="s">
        <v>20</v>
      </c>
      <c r="B16" s="32"/>
      <c r="C16" s="11"/>
      <c r="D16" s="11"/>
      <c r="E16" s="11"/>
      <c r="F16" s="11"/>
      <c r="G16" s="11"/>
      <c r="H16" s="11"/>
    </row>
    <row r="17" spans="1:8" x14ac:dyDescent="0.2">
      <c r="A17" s="27"/>
      <c r="B17" s="31" t="s">
        <v>45</v>
      </c>
      <c r="C17" s="11"/>
      <c r="D17" s="11"/>
      <c r="E17" s="11"/>
      <c r="F17" s="11"/>
      <c r="G17" s="11"/>
      <c r="H17" s="11"/>
    </row>
    <row r="18" spans="1:8" x14ac:dyDescent="0.2">
      <c r="A18" s="27"/>
      <c r="B18" s="31" t="s">
        <v>28</v>
      </c>
      <c r="C18" s="11"/>
      <c r="D18" s="11"/>
      <c r="E18" s="11"/>
      <c r="F18" s="11"/>
      <c r="G18" s="11"/>
      <c r="H18" s="11"/>
    </row>
    <row r="19" spans="1:8" x14ac:dyDescent="0.2">
      <c r="A19" s="27"/>
      <c r="B19" s="31" t="s">
        <v>21</v>
      </c>
      <c r="C19" s="11"/>
      <c r="D19" s="11"/>
      <c r="E19" s="11"/>
      <c r="F19" s="11"/>
      <c r="G19" s="11"/>
      <c r="H19" s="11"/>
    </row>
    <row r="20" spans="1:8" x14ac:dyDescent="0.2">
      <c r="A20" s="27"/>
      <c r="B20" s="31" t="s">
        <v>46</v>
      </c>
      <c r="C20" s="11"/>
      <c r="D20" s="11"/>
      <c r="E20" s="11"/>
      <c r="F20" s="11"/>
      <c r="G20" s="11"/>
      <c r="H20" s="11"/>
    </row>
    <row r="21" spans="1:8" x14ac:dyDescent="0.2">
      <c r="A21" s="27"/>
      <c r="B21" s="31" t="s">
        <v>47</v>
      </c>
      <c r="C21" s="11"/>
      <c r="D21" s="11"/>
      <c r="E21" s="11"/>
      <c r="F21" s="11"/>
      <c r="G21" s="11"/>
      <c r="H21" s="11"/>
    </row>
    <row r="22" spans="1:8" x14ac:dyDescent="0.2">
      <c r="A22" s="27"/>
      <c r="B22" s="31" t="s">
        <v>48</v>
      </c>
      <c r="C22" s="11"/>
      <c r="D22" s="11"/>
      <c r="E22" s="11"/>
      <c r="F22" s="11"/>
      <c r="G22" s="11"/>
      <c r="H22" s="11"/>
    </row>
    <row r="23" spans="1:8" x14ac:dyDescent="0.2">
      <c r="A23" s="27"/>
      <c r="B23" s="31" t="s">
        <v>4</v>
      </c>
      <c r="C23" s="11">
        <f>+COG!C77</f>
        <v>11552534.565078279</v>
      </c>
      <c r="D23" s="11">
        <f>+COG!D77</f>
        <v>227000</v>
      </c>
      <c r="E23" s="11">
        <f>+COG!E77</f>
        <v>11779534.565078279</v>
      </c>
      <c r="F23" s="11">
        <f>+COG!F77</f>
        <v>11031617.34</v>
      </c>
      <c r="G23" s="11">
        <f>+COG!G77</f>
        <v>10613374.389999999</v>
      </c>
      <c r="H23" s="11">
        <f>+COG!H77</f>
        <v>747917.22507828032</v>
      </c>
    </row>
    <row r="24" spans="1:8" x14ac:dyDescent="0.2">
      <c r="A24" s="29"/>
      <c r="B24" s="31"/>
      <c r="C24" s="11"/>
      <c r="D24" s="11"/>
      <c r="E24" s="11"/>
      <c r="F24" s="11"/>
      <c r="G24" s="11"/>
      <c r="H24" s="11"/>
    </row>
    <row r="25" spans="1:8" x14ac:dyDescent="0.2">
      <c r="A25" s="30" t="s">
        <v>49</v>
      </c>
      <c r="B25" s="32"/>
      <c r="C25" s="11"/>
      <c r="D25" s="11"/>
      <c r="E25" s="11"/>
      <c r="F25" s="11"/>
      <c r="G25" s="11"/>
      <c r="H25" s="11"/>
    </row>
    <row r="26" spans="1:8" x14ac:dyDescent="0.2">
      <c r="A26" s="27"/>
      <c r="B26" s="31" t="s">
        <v>29</v>
      </c>
      <c r="C26" s="11"/>
      <c r="D26" s="11"/>
      <c r="E26" s="11"/>
      <c r="F26" s="11"/>
      <c r="G26" s="11"/>
      <c r="H26" s="11"/>
    </row>
    <row r="27" spans="1:8" x14ac:dyDescent="0.2">
      <c r="A27" s="27"/>
      <c r="B27" s="31" t="s">
        <v>24</v>
      </c>
      <c r="C27" s="11"/>
      <c r="D27" s="11"/>
      <c r="E27" s="11"/>
      <c r="F27" s="11"/>
      <c r="G27" s="11"/>
      <c r="H27" s="11"/>
    </row>
    <row r="28" spans="1:8" x14ac:dyDescent="0.2">
      <c r="A28" s="27"/>
      <c r="B28" s="31" t="s">
        <v>30</v>
      </c>
      <c r="C28" s="11"/>
      <c r="D28" s="11"/>
      <c r="E28" s="11"/>
      <c r="F28" s="11"/>
      <c r="G28" s="11"/>
      <c r="H28" s="11"/>
    </row>
    <row r="29" spans="1:8" x14ac:dyDescent="0.2">
      <c r="A29" s="27"/>
      <c r="B29" s="31" t="s">
        <v>50</v>
      </c>
      <c r="C29" s="11"/>
      <c r="D29" s="11"/>
      <c r="E29" s="11"/>
      <c r="F29" s="11"/>
      <c r="G29" s="11"/>
      <c r="H29" s="11"/>
    </row>
    <row r="30" spans="1:8" x14ac:dyDescent="0.2">
      <c r="A30" s="27"/>
      <c r="B30" s="31" t="s">
        <v>22</v>
      </c>
      <c r="C30" s="11"/>
      <c r="D30" s="11"/>
      <c r="E30" s="11"/>
      <c r="F30" s="11"/>
      <c r="G30" s="11"/>
      <c r="H30" s="11"/>
    </row>
    <row r="31" spans="1:8" x14ac:dyDescent="0.2">
      <c r="A31" s="27"/>
      <c r="B31" s="31" t="s">
        <v>5</v>
      </c>
      <c r="C31" s="11"/>
      <c r="D31" s="11"/>
      <c r="E31" s="11"/>
      <c r="F31" s="11"/>
      <c r="G31" s="11"/>
      <c r="H31" s="11"/>
    </row>
    <row r="32" spans="1:8" x14ac:dyDescent="0.2">
      <c r="A32" s="27"/>
      <c r="B32" s="31" t="s">
        <v>6</v>
      </c>
      <c r="C32" s="11"/>
      <c r="D32" s="11"/>
      <c r="E32" s="11"/>
      <c r="F32" s="11"/>
      <c r="G32" s="11"/>
      <c r="H32" s="11"/>
    </row>
    <row r="33" spans="1:8" x14ac:dyDescent="0.2">
      <c r="A33" s="27"/>
      <c r="B33" s="31" t="s">
        <v>51</v>
      </c>
      <c r="C33" s="11"/>
      <c r="D33" s="11"/>
      <c r="E33" s="11"/>
      <c r="F33" s="11"/>
      <c r="G33" s="11"/>
      <c r="H33" s="11"/>
    </row>
    <row r="34" spans="1:8" x14ac:dyDescent="0.2">
      <c r="A34" s="27"/>
      <c r="B34" s="31" t="s">
        <v>31</v>
      </c>
      <c r="C34" s="11"/>
      <c r="D34" s="11"/>
      <c r="E34" s="11"/>
      <c r="F34" s="11"/>
      <c r="G34" s="11"/>
      <c r="H34" s="11"/>
    </row>
    <row r="35" spans="1:8" x14ac:dyDescent="0.2">
      <c r="A35" s="29"/>
      <c r="B35" s="31"/>
      <c r="C35" s="11"/>
      <c r="D35" s="11"/>
      <c r="E35" s="11"/>
      <c r="F35" s="11"/>
      <c r="G35" s="11"/>
      <c r="H35" s="11"/>
    </row>
    <row r="36" spans="1:8" x14ac:dyDescent="0.2">
      <c r="A36" s="30" t="s">
        <v>32</v>
      </c>
      <c r="B36" s="32"/>
      <c r="C36" s="11"/>
      <c r="D36" s="11"/>
      <c r="E36" s="11"/>
      <c r="F36" s="11"/>
      <c r="G36" s="11"/>
      <c r="H36" s="11"/>
    </row>
    <row r="37" spans="1:8" x14ac:dyDescent="0.2">
      <c r="A37" s="27"/>
      <c r="B37" s="31" t="s">
        <v>52</v>
      </c>
      <c r="C37" s="11"/>
      <c r="D37" s="11"/>
      <c r="E37" s="11"/>
      <c r="F37" s="11"/>
      <c r="G37" s="11"/>
      <c r="H37" s="11"/>
    </row>
    <row r="38" spans="1:8" ht="22.5" x14ac:dyDescent="0.2">
      <c r="A38" s="27"/>
      <c r="B38" s="31" t="s">
        <v>25</v>
      </c>
      <c r="C38" s="11"/>
      <c r="D38" s="11"/>
      <c r="E38" s="11"/>
      <c r="F38" s="11"/>
      <c r="G38" s="11"/>
      <c r="H38" s="11"/>
    </row>
    <row r="39" spans="1:8" x14ac:dyDescent="0.2">
      <c r="A39" s="27"/>
      <c r="B39" s="31" t="s">
        <v>33</v>
      </c>
      <c r="C39" s="11"/>
      <c r="D39" s="11"/>
      <c r="E39" s="11"/>
      <c r="F39" s="11"/>
      <c r="G39" s="11"/>
      <c r="H39" s="11"/>
    </row>
    <row r="40" spans="1:8" x14ac:dyDescent="0.2">
      <c r="A40" s="27"/>
      <c r="B40" s="31" t="s">
        <v>7</v>
      </c>
      <c r="C40" s="11"/>
      <c r="D40" s="11"/>
      <c r="E40" s="11"/>
      <c r="F40" s="11"/>
      <c r="G40" s="11"/>
      <c r="H40" s="11"/>
    </row>
    <row r="41" spans="1:8" x14ac:dyDescent="0.2">
      <c r="A41" s="29"/>
      <c r="B41" s="31"/>
      <c r="C41" s="11"/>
      <c r="D41" s="11"/>
      <c r="E41" s="11"/>
      <c r="F41" s="11"/>
      <c r="G41" s="11"/>
      <c r="H41" s="11"/>
    </row>
    <row r="42" spans="1:8" x14ac:dyDescent="0.2">
      <c r="A42" s="35"/>
      <c r="B42" s="36" t="s">
        <v>61</v>
      </c>
      <c r="C42" s="21">
        <f>SUM(C5:C41)</f>
        <v>11552534.565078279</v>
      </c>
      <c r="D42" s="21">
        <f t="shared" ref="D42:H42" si="0">SUM(D5:D41)</f>
        <v>227000</v>
      </c>
      <c r="E42" s="21">
        <f t="shared" si="0"/>
        <v>11779534.565078279</v>
      </c>
      <c r="F42" s="21">
        <f t="shared" si="0"/>
        <v>11031617.34</v>
      </c>
      <c r="G42" s="21">
        <f t="shared" si="0"/>
        <v>10613374.389999999</v>
      </c>
      <c r="H42" s="21">
        <f t="shared" si="0"/>
        <v>747917.22507828032</v>
      </c>
    </row>
    <row r="43" spans="1:8" x14ac:dyDescent="0.2">
      <c r="A43" s="26"/>
      <c r="B43" s="26"/>
      <c r="C43" s="26"/>
      <c r="D43" s="26"/>
      <c r="E43" s="26"/>
      <c r="F43" s="26"/>
      <c r="G43" s="26"/>
      <c r="H43" s="26"/>
    </row>
    <row r="44" spans="1:8" x14ac:dyDescent="0.2">
      <c r="A44" s="26"/>
      <c r="B44" s="26"/>
      <c r="C44" s="26"/>
      <c r="D44" s="26"/>
      <c r="E44" s="26"/>
      <c r="F44" s="26"/>
      <c r="G44" s="26"/>
      <c r="H44" s="26"/>
    </row>
    <row r="45" spans="1:8" x14ac:dyDescent="0.2">
      <c r="A45" s="26"/>
      <c r="B45" s="26"/>
      <c r="C45" s="26"/>
      <c r="D45" s="26"/>
      <c r="E45" s="26"/>
      <c r="F45" s="26"/>
      <c r="G45" s="26"/>
      <c r="H45" s="26"/>
    </row>
    <row r="46" spans="1:8" x14ac:dyDescent="0.2">
      <c r="B46" s="1" t="s">
        <v>136</v>
      </c>
    </row>
    <row r="47" spans="1:8" x14ac:dyDescent="0.2">
      <c r="B47" s="1"/>
    </row>
    <row r="48" spans="1:8" x14ac:dyDescent="0.2">
      <c r="B48" s="1" t="s">
        <v>137</v>
      </c>
    </row>
    <row r="49" spans="2:2" ht="22.5" x14ac:dyDescent="0.2">
      <c r="B49" s="48" t="s">
        <v>138</v>
      </c>
    </row>
    <row r="50" spans="2:2" x14ac:dyDescent="0.2">
      <c r="B50" s="1" t="s">
        <v>139</v>
      </c>
    </row>
    <row r="51" spans="2:2" ht="22.5" x14ac:dyDescent="0.2">
      <c r="B51" s="48" t="s">
        <v>140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ignoredErrors>
    <ignoredError sqref="C23:H4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2020-07-15T04:19:14Z</cp:lastPrinted>
  <dcterms:created xsi:type="dcterms:W3CDTF">2014-02-10T03:37:14Z</dcterms:created>
  <dcterms:modified xsi:type="dcterms:W3CDTF">2021-01-26T00:08:24Z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