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MMUJERES\AÑO 2021\CONTABILIDAD 2021\CUENTA PUBLICA\Cuenta Pùblica 4to trimestre 2020\Pagina Web 4to tri 2020 IMMujeres\1 Contable\Excel\"/>
    </mc:Choice>
  </mc:AlternateContent>
  <bookViews>
    <workbookView xWindow="-120" yWindow="-120" windowWidth="20730" windowHeight="11160" tabRatio="863" activeTab="10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state="hidden" r:id="rId12"/>
    <sheet name="Memoria (I)" sheetId="23" state="hidden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ACT!$A$5:$E$222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65" l="1"/>
  <c r="C31" i="64" l="1"/>
  <c r="C5" i="63"/>
  <c r="C54" i="62"/>
  <c r="C52" i="62"/>
  <c r="C50" i="62"/>
  <c r="E28" i="62"/>
  <c r="C28" i="62"/>
  <c r="C9" i="61"/>
  <c r="C8" i="61"/>
  <c r="C219" i="60"/>
  <c r="C218" i="60"/>
  <c r="C189" i="60"/>
  <c r="C138" i="60"/>
  <c r="C126" i="60"/>
  <c r="C125" i="60"/>
  <c r="C124" i="60"/>
  <c r="C123" i="60"/>
  <c r="C122" i="60"/>
  <c r="C121" i="60"/>
  <c r="C120" i="60"/>
  <c r="C119" i="60"/>
  <c r="C118" i="60"/>
  <c r="C116" i="60"/>
  <c r="C115" i="60"/>
  <c r="C114" i="60"/>
  <c r="C113" i="60"/>
  <c r="C112" i="60"/>
  <c r="C111" i="60"/>
  <c r="C110" i="60"/>
  <c r="C109" i="60"/>
  <c r="C108" i="60"/>
  <c r="C105" i="60"/>
  <c r="C103" i="60"/>
  <c r="C104" i="60"/>
  <c r="C102" i="60"/>
  <c r="C101" i="60"/>
  <c r="C94" i="60"/>
  <c r="C66" i="60"/>
  <c r="E62" i="59" l="1"/>
  <c r="D62" i="59"/>
  <c r="C5" i="64" l="1"/>
  <c r="C62" i="59" l="1"/>
  <c r="C16" i="61" l="1"/>
  <c r="C62" i="60" l="1"/>
  <c r="D47" i="62" l="1"/>
  <c r="D46" i="62" s="1"/>
  <c r="D56" i="62"/>
  <c r="C56" i="62"/>
  <c r="D59" i="62"/>
  <c r="C59" i="62"/>
  <c r="D65" i="62"/>
  <c r="C65" i="62"/>
  <c r="D67" i="62"/>
  <c r="C67" i="62"/>
  <c r="D69" i="62"/>
  <c r="C69" i="62"/>
  <c r="D78" i="62"/>
  <c r="C78" i="62"/>
  <c r="D9" i="62"/>
  <c r="C21" i="61"/>
  <c r="C85" i="60"/>
  <c r="C83" i="60"/>
  <c r="C74" i="60"/>
  <c r="C47" i="62" l="1"/>
  <c r="C46" i="62" s="1"/>
  <c r="E54" i="59" l="1"/>
  <c r="C27" i="61" l="1"/>
  <c r="C25" i="61" s="1"/>
  <c r="C137" i="60" l="1"/>
  <c r="F46" i="65" l="1"/>
  <c r="F45" i="65"/>
  <c r="F44" i="65"/>
  <c r="F43" i="65"/>
  <c r="F42" i="65"/>
  <c r="F40" i="65"/>
  <c r="F37" i="65"/>
  <c r="F39" i="65"/>
  <c r="C107" i="60" l="1"/>
  <c r="C110" i="59"/>
  <c r="C104" i="59"/>
  <c r="C105" i="59"/>
  <c r="C103" i="59" l="1"/>
  <c r="F47" i="65"/>
  <c r="C9" i="62" l="1"/>
  <c r="C8" i="62"/>
  <c r="C15" i="61"/>
  <c r="C14" i="61"/>
  <c r="C191" i="60"/>
  <c r="C186" i="60" s="1"/>
  <c r="E103" i="59" l="1"/>
  <c r="D103" i="59"/>
  <c r="E74" i="59"/>
  <c r="D74" i="59"/>
  <c r="C74" i="59" l="1"/>
  <c r="A3" i="64" l="1"/>
  <c r="A1" i="64"/>
  <c r="D15" i="62" l="1"/>
  <c r="C15" i="62"/>
  <c r="C10" i="61" l="1"/>
  <c r="C198" i="60"/>
  <c r="C195" i="60"/>
  <c r="C170" i="60"/>
  <c r="C167" i="60"/>
  <c r="C164" i="60"/>
  <c r="C160" i="60"/>
  <c r="C157" i="60"/>
  <c r="C151" i="60"/>
  <c r="C149" i="60"/>
  <c r="C146" i="60"/>
  <c r="C142" i="60"/>
  <c r="C134" i="60"/>
  <c r="C131" i="60"/>
  <c r="C128" i="60"/>
  <c r="C54" i="59"/>
  <c r="D54" i="59"/>
  <c r="C185" i="60" l="1"/>
  <c r="C117" i="60"/>
  <c r="C100" i="60"/>
  <c r="C127" i="60"/>
  <c r="C99" i="60" l="1"/>
  <c r="D219" i="60" s="1"/>
  <c r="C59" i="60"/>
  <c r="C98" i="60" l="1"/>
  <c r="D218" i="60"/>
  <c r="C30" i="64"/>
  <c r="C7" i="64"/>
  <c r="C15" i="63"/>
  <c r="C7" i="63"/>
  <c r="C20" i="63" l="1"/>
  <c r="C39" i="64"/>
  <c r="D222" i="60"/>
  <c r="D221" i="60"/>
  <c r="D220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3" i="63" s="1"/>
  <c r="A1" i="61"/>
  <c r="A1" i="62"/>
  <c r="A1" i="63" s="1"/>
  <c r="C87" i="60" l="1"/>
  <c r="C73" i="60" s="1"/>
  <c r="C65" i="60"/>
  <c r="C58" i="60" s="1"/>
</calcChain>
</file>

<file path=xl/sharedStrings.xml><?xml version="1.0" encoding="utf-8"?>
<sst xmlns="http://schemas.openxmlformats.org/spreadsheetml/2006/main" count="917" uniqueCount="627">
  <si>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</si>
  <si>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</si>
  <si>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</si>
  <si>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</si>
  <si>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</si>
  <si>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</si>
  <si>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</si>
  <si>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</si>
  <si>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</si>
  <si>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</si>
  <si>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</si>
  <si>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</si>
  <si>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</si>
  <si>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</si>
  <si>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</si>
  <si>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</si>
  <si>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</si>
  <si>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</si>
  <si>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</si>
  <si>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</si>
  <si>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</si>
  <si>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</si>
  <si>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</si>
  <si>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</si>
  <si>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</si>
  <si>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</si>
  <si>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</si>
  <si>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</si>
  <si>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</si>
  <si>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</si>
  <si>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</si>
  <si>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</si>
  <si>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</si>
  <si>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</si>
  <si>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</si>
  <si>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</si>
  <si>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</si>
  <si>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</si>
  <si>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</si>
  <si>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</si>
  <si>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</si>
  <si>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</si>
  <si>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</si>
  <si>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</si>
  <si>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</si>
  <si>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</si>
  <si>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</si>
  <si>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</si>
  <si>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</si>
  <si>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</si>
  <si>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</si>
  <si>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</si>
  <si>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</si>
  <si>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</si>
  <si>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</si>
  <si>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</si>
  <si>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</si>
  <si>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</si>
  <si>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</si>
  <si>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</si>
  <si>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</si>
  <si>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</si>
  <si>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</si>
  <si>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</si>
  <si>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</si>
  <si>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</si>
  <si>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</si>
  <si>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</si>
  <si>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</si>
  <si>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</si>
  <si>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</si>
  <si>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</si>
  <si>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</si>
  <si>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</si>
  <si>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</si>
  <si>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</si>
  <si>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</si>
  <si>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</si>
  <si>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</si>
  <si>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</si>
  <si>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</si>
  <si>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</si>
  <si>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</si>
  <si>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</si>
  <si>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</si>
  <si>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</si>
  <si>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</si>
  <si>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</si>
  <si>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</si>
  <si>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</si>
  <si>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</si>
  <si>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</si>
  <si>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</si>
  <si>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</si>
  <si>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</si>
  <si>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</si>
  <si>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</si>
  <si>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</si>
  <si>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</si>
  <si>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</si>
  <si>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</si>
  <si>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</si>
  <si>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</si>
  <si>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</si>
  <si>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</si>
  <si>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</si>
  <si>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</si>
  <si>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</si>
  <si>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</si>
  <si>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</si>
  <si>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</si>
  <si>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</si>
  <si>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</si>
  <si>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</si>
  <si>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</si>
  <si>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</si>
  <si>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</si>
  <si>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</si>
  <si>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</si>
  <si>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</si>
  <si>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</si>
  <si>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</si>
  <si>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</si>
  <si>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</si>
  <si>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</si>
  <si>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</si>
  <si>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</si>
  <si>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</si>
  <si>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</si>
  <si>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</si>
  <si>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</si>
  <si>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</si>
  <si>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</si>
  <si>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</si>
  <si>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</si>
  <si>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</si>
  <si>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</si>
  <si>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</si>
  <si>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</si>
  <si>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</si>
  <si>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</si>
  <si>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</si>
  <si>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</si>
  <si>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</si>
  <si>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</si>
  <si>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</si>
  <si>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</si>
  <si>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</si>
  <si>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</si>
  <si>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</si>
  <si>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</si>
  <si>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</si>
  <si>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</si>
  <si>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</si>
  <si>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</si>
  <si>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</si>
  <si>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</si>
  <si>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</si>
  <si>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</si>
  <si>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</si>
  <si>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</si>
  <si>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</si>
  <si>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</si>
  <si>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</si>
  <si>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</si>
  <si>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</si>
  <si>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</si>
  <si>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</si>
  <si>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</si>
  <si>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</si>
  <si>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</si>
  <si>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</si>
  <si>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</si>
  <si>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</si>
  <si>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</si>
  <si>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</si>
  <si>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</si>
  <si>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</si>
  <si>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</si>
  <si>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</si>
  <si>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</si>
  <si>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</si>
  <si>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</si>
  <si>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</si>
  <si>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</si>
  <si>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</si>
  <si>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</si>
  <si>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</si>
  <si>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</si>
  <si>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</si>
  <si>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</si>
  <si>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</si>
  <si>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</si>
  <si>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</si>
  <si>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</si>
  <si>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</si>
  <si>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</si>
  <si>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</si>
  <si>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</si>
  <si>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</si>
  <si>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</si>
  <si>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</si>
  <si>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</si>
  <si>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</si>
  <si>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</si>
  <si>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</si>
  <si>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</si>
  <si>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</si>
  <si>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</si>
  <si>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</si>
  <si>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</si>
  <si>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</si>
  <si>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</si>
  <si>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</si>
  <si>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</si>
  <si>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</si>
  <si>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</si>
  <si>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</si>
  <si>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</si>
  <si>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</si>
  <si>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</si>
  <si>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</si>
  <si>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</si>
  <si>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</si>
  <si>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</si>
  <si>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</si>
  <si>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</si>
  <si>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</si>
  <si>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</si>
  <si>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</si>
  <si>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</si>
  <si>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</si>
  <si>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</si>
  <si>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</si>
  <si>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</si>
  <si>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</si>
  <si>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</si>
  <si>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</si>
  <si>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</si>
  <si>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</si>
  <si>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</si>
  <si>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</si>
  <si>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</si>
  <si>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</si>
  <si>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</si>
  <si>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</si>
  <si>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</si>
  <si>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</si>
  <si>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</si>
  <si>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</si>
  <si>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</si>
  <si>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</si>
  <si>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</si>
  <si>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</si>
  <si>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</si>
  <si>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</si>
  <si>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</si>
  <si>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</si>
  <si>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</si>
  <si>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</si>
  <si>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</si>
  <si>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</si>
  <si>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</si>
  <si>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</si>
  <si>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</si>
  <si>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</si>
  <si>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</si>
  <si>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</si>
  <si>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</si>
  <si>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</si>
  <si>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</si>
  <si>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</si>
  <si>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</si>
  <si>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</si>
  <si>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</si>
  <si>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</si>
  <si>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</si>
  <si>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</si>
  <si>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</si>
  <si>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</si>
  <si>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</si>
  <si>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</si>
  <si>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</si>
  <si>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</si>
  <si>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</si>
  <si>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</si>
  <si>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</si>
  <si>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</si>
  <si>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</si>
  <si>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</si>
  <si>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</si>
  <si>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</si>
  <si>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</si>
  <si>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</si>
  <si>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</si>
  <si>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</si>
  <si>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</si>
  <si>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</si>
  <si>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</si>
  <si>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</si>
  <si>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</si>
  <si>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</si>
  <si>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</si>
  <si>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</si>
  <si>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</si>
  <si>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</si>
  <si>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</si>
  <si>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</si>
  <si>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</si>
  <si>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</si>
  <si>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</si>
  <si>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</si>
  <si>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</si>
  <si>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</si>
  <si>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</si>
  <si>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</si>
  <si>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</si>
  <si>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</si>
  <si>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</si>
  <si>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</si>
  <si>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</si>
  <si>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</si>
  <si>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</si>
  <si>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</si>
  <si>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</si>
  <si>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</si>
  <si>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</si>
  <si>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</si>
  <si>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</si>
  <si>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</si>
  <si>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</si>
  <si>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</si>
  <si>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</si>
  <si>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</si>
  <si>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</si>
  <si>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</si>
  <si>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</si>
  <si>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</si>
  <si>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</si>
  <si>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</si>
  <si>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</si>
  <si>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</si>
  <si>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</si>
  <si>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</si>
  <si>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</si>
  <si>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</si>
  <si>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</si>
  <si>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</si>
  <si>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</si>
  <si>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</si>
  <si>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</si>
  <si>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</si>
  <si>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</si>
  <si>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</si>
  <si>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</si>
  <si>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</si>
  <si>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</si>
  <si>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</si>
  <si>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</si>
  <si>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</si>
  <si>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</si>
  <si>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</si>
  <si>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</si>
  <si>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</si>
  <si>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</si>
  <si>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</si>
  <si>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</si>
  <si>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</si>
  <si>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</si>
  <si>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</si>
  <si>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</si>
  <si>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</si>
  <si>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</si>
  <si>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</si>
  <si>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</si>
  <si>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</si>
  <si>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</si>
  <si>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</si>
  <si>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</si>
  <si>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</si>
  <si>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</si>
  <si>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</si>
  <si>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</si>
  <si>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</si>
  <si>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</si>
  <si>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</si>
  <si>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</si>
  <si>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</si>
  <si>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</si>
  <si>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</si>
  <si>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</si>
  <si>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</si>
  <si>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</si>
  <si>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</si>
  <si>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</si>
  <si>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</si>
  <si>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</si>
  <si>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</si>
  <si>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</si>
  <si>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</si>
  <si>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</si>
  <si>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</si>
  <si>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</si>
  <si>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</si>
  <si>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</si>
  <si>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</si>
  <si>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</si>
  <si>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</si>
  <si>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</si>
  <si>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</si>
  <si>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</si>
  <si>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</si>
  <si>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</si>
  <si>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</si>
  <si>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</si>
  <si>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</si>
  <si>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</si>
  <si>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</si>
  <si>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</si>
  <si>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</si>
  <si>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</si>
  <si>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</si>
  <si>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</si>
  <si>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</si>
  <si>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</si>
  <si>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</si>
  <si>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</si>
  <si>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</si>
  <si>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</si>
  <si>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</si>
  <si>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</si>
  <si>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</si>
  <si>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</si>
  <si>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</si>
  <si>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</si>
  <si>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</si>
  <si>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</si>
  <si>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</si>
  <si>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</si>
  <si>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</si>
  <si>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</si>
  <si>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</si>
  <si>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</si>
  <si>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</si>
  <si>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</si>
  <si>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</si>
  <si>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</si>
  <si>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</si>
  <si>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</si>
  <si>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</si>
  <si>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</si>
  <si>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</si>
  <si>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</si>
  <si>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</si>
  <si>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</si>
  <si>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</si>
  <si>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</si>
  <si>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</si>
  <si>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</si>
  <si>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</si>
  <si>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</si>
  <si>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</si>
  <si>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</si>
  <si>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</si>
  <si>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</si>
  <si>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</si>
  <si>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</si>
  <si>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</si>
  <si>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</si>
  <si>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</si>
  <si>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</si>
  <si>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</si>
  <si>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</si>
  <si>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</si>
  <si>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</si>
  <si>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</si>
  <si>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</si>
  <si>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</si>
  <si>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</si>
  <si>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</si>
  <si>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</si>
  <si>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</si>
  <si>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</si>
  <si>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</si>
  <si>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</si>
  <si>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</si>
  <si>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</si>
  <si>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</si>
  <si>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</si>
  <si>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</si>
  <si>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</si>
  <si>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</si>
  <si>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</si>
  <si>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</si>
  <si>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</si>
  <si>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</si>
  <si>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</si>
  <si>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</si>
  <si>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</si>
  <si>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</si>
  <si>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</si>
  <si>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</si>
  <si>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</si>
  <si>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</si>
  <si>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</si>
  <si>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</si>
  <si>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</si>
  <si>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</si>
  <si>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</si>
  <si>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</si>
  <si>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</si>
  <si>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</si>
  <si>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</si>
  <si>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</si>
  <si>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</si>
  <si>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</si>
  <si>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</si>
  <si>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</si>
  <si>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</si>
  <si>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</si>
  <si>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</si>
  <si>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</si>
  <si>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</si>
  <si>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</si>
  <si>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</si>
  <si>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</si>
  <si>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</si>
  <si>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</si>
  <si>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</si>
  <si>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</si>
  <si>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</si>
  <si>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</si>
  <si>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</si>
  <si>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</si>
  <si>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</si>
  <si>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</si>
  <si>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</si>
  <si>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</si>
  <si>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</si>
  <si>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</si>
  <si>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</si>
  <si>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</si>
  <si>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</si>
  <si>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</si>
  <si>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</si>
  <si>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</si>
  <si>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</si>
  <si>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</si>
  <si>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</si>
  <si>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</si>
  <si>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</si>
  <si>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</si>
  <si>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</si>
  <si>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</si>
  <si>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</si>
  <si>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</si>
  <si>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</si>
  <si>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</si>
  <si>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</si>
  <si>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</si>
  <si>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</si>
  <si>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</si>
  <si>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</si>
  <si>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</si>
  <si>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</si>
  <si>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</si>
  <si>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</si>
  <si>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</si>
  <si>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</si>
  <si>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</si>
  <si>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</si>
  <si>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</si>
  <si>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</si>
  <si>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</si>
  <si>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</si>
  <si>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</si>
  <si>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</si>
  <si>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</si>
  <si>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</si>
  <si>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</si>
  <si>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</si>
  <si>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</si>
  <si>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</si>
  <si>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</si>
  <si>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</si>
  <si>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</si>
  <si>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</si>
  <si>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</si>
  <si>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</si>
  <si>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</si>
  <si>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</si>
  <si>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</si>
  <si>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</si>
  <si>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</si>
  <si>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</si>
  <si>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</si>
  <si>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</si>
  <si>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</si>
  <si>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</si>
  <si>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</si>
  <si>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</si>
  <si>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</si>
  <si>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</si>
  <si>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</si>
  <si>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</si>
  <si>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</si>
  <si>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</si>
  <si>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</si>
  <si>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</si>
  <si>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</si>
  <si>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</si>
  <si>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</si>
  <si>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INSTITUTO MUNICIPAL DE LAS MUJERES</t>
  </si>
  <si>
    <t>linea recta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</si>
  <si>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</si>
  <si>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</si>
  <si>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</si>
  <si>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</si>
  <si>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</si>
  <si>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BIENES DISPONIBLES PARA SU TRANSFORMACIÓN ESTIMACIONES Y DETERIOROS (INVENTARIOS)</t>
  </si>
  <si>
    <t>ALMACENES</t>
  </si>
  <si>
    <t>OTROS ACTIVOS</t>
  </si>
  <si>
    <t>PRESUPUESTARIAS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</si>
  <si>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</si>
  <si>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</si>
  <si>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</si>
  <si>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Correspondiente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</si>
</sst>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2" fillId="0" borderId="0" xfId="8" applyFont="1" applyAlignment="1">
      <alignment horizontal="center"/>
    </xf>
    <xf numFmtId="0" fontId="12" fillId="0" borderId="0" xfId="8" applyFont="1"/>
    <xf numFmtId="4" fontId="12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3" fontId="13" fillId="0" borderId="0" xfId="14" applyFont="1"/>
    <xf numFmtId="43" fontId="13" fillId="0" borderId="0" xfId="9" applyNumberFormat="1" applyFont="1"/>
    <xf numFmtId="0" fontId="20" fillId="0" borderId="0" xfId="8" applyFont="1" applyAlignment="1">
      <alignment horizontal="center"/>
    </xf>
    <xf numFmtId="0" fontId="20" fillId="0" borderId="0" xfId="8" applyFont="1"/>
    <xf numFmtId="0" fontId="12" fillId="0" borderId="0" xfId="8" applyFont="1" applyFill="1" applyAlignment="1">
      <alignment horizontal="right" vertical="center"/>
    </xf>
    <xf numFmtId="0" fontId="2" fillId="0" borderId="0" xfId="8" applyFont="1" applyFill="1" applyAlignment="1">
      <alignment horizontal="left" vertical="center"/>
    </xf>
    <xf numFmtId="0" fontId="1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12" fillId="0" borderId="2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0" fontId="12" fillId="0" borderId="15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2" fillId="0" borderId="0" xfId="8" applyFont="1" applyFill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2" fillId="0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0/CUARTO%20TRIMESTRE%202020/0312_ACT_MLEO_MUJ_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0/CUARTO%20TRIMESTRE%202020/CWAFN_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9/03%20MAR/CWAFN_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06%20jun/EEFFJUN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12%20Dic/EEFFDIC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11749434.92</v>
          </cell>
        </row>
        <row r="20">
          <cell r="C20">
            <v>7447.2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</row>
        <row r="10">
          <cell r="C10">
            <v>2881235.87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7">
          <cell r="H87">
            <v>-784781.11</v>
          </cell>
        </row>
        <row r="100">
          <cell r="H100">
            <v>-201630.49</v>
          </cell>
        </row>
      </sheetData>
      <sheetData sheetId="2">
        <row r="34">
          <cell r="C34">
            <v>3718725.39</v>
          </cell>
        </row>
        <row r="38">
          <cell r="C38">
            <v>4030978.51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15197.63</v>
          </cell>
        </row>
        <row r="45">
          <cell r="C45">
            <v>112131.18</v>
          </cell>
        </row>
        <row r="46">
          <cell r="C46">
            <v>516628.27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368544.37</v>
          </cell>
        </row>
        <row r="50">
          <cell r="C50">
            <v>457943.21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104171.9</v>
          </cell>
        </row>
        <row r="64">
          <cell r="C64">
            <v>36072</v>
          </cell>
        </row>
        <row r="65">
          <cell r="C65">
            <v>0</v>
          </cell>
        </row>
        <row r="66">
          <cell r="C66">
            <v>35129.599999999999</v>
          </cell>
        </row>
        <row r="67">
          <cell r="C67">
            <v>51500.14</v>
          </cell>
        </row>
        <row r="68">
          <cell r="C68">
            <v>370719.57</v>
          </cell>
        </row>
        <row r="69">
          <cell r="C69">
            <v>370719.57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25270.639999999999</v>
          </cell>
        </row>
        <row r="81">
          <cell r="C81">
            <v>11588.4</v>
          </cell>
        </row>
        <row r="82">
          <cell r="C82">
            <v>0</v>
          </cell>
        </row>
        <row r="83">
          <cell r="C83">
            <v>12836.85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70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199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3345.77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43221.599999999999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199</v>
          </cell>
        </row>
        <row r="128">
          <cell r="C128">
            <v>150</v>
          </cell>
        </row>
        <row r="129">
          <cell r="C129">
            <v>206.01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55057.440000000002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13721.51</v>
          </cell>
        </row>
        <row r="140">
          <cell r="C140">
            <v>11839.58</v>
          </cell>
        </row>
        <row r="141">
          <cell r="C141">
            <v>0</v>
          </cell>
        </row>
        <row r="142">
          <cell r="C142">
            <v>237.89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1740</v>
          </cell>
        </row>
        <row r="151">
          <cell r="C151">
            <v>0</v>
          </cell>
        </row>
        <row r="152">
          <cell r="C152">
            <v>13862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105792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6000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32</v>
          </cell>
        </row>
        <row r="166">
          <cell r="C166">
            <v>306335.45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987.16</v>
          </cell>
        </row>
        <row r="177">
          <cell r="C177">
            <v>24465.15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1339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11797.2</v>
          </cell>
        </row>
        <row r="188">
          <cell r="C188">
            <v>4814</v>
          </cell>
        </row>
        <row r="189">
          <cell r="C189">
            <v>4826</v>
          </cell>
        </row>
        <row r="190">
          <cell r="C190">
            <v>1693.6</v>
          </cell>
        </row>
        <row r="191">
          <cell r="C191">
            <v>382.94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15009.7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894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6382.72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6205.76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2834</v>
          </cell>
        </row>
        <row r="221">
          <cell r="C221">
            <v>102773.54</v>
          </cell>
        </row>
        <row r="222">
          <cell r="C222">
            <v>0</v>
          </cell>
        </row>
        <row r="223">
          <cell r="C223">
            <v>36446.089999999997</v>
          </cell>
        </row>
        <row r="226">
          <cell r="C226">
            <v>666635.04</v>
          </cell>
        </row>
        <row r="227">
          <cell r="C227">
            <v>265002.82</v>
          </cell>
        </row>
        <row r="228">
          <cell r="C228">
            <v>5857.41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 refreshError="1"/>
      <sheetData sheetId="1">
        <row r="9">
          <cell r="C9">
            <v>3000</v>
          </cell>
        </row>
        <row r="80">
          <cell r="H80">
            <v>0</v>
          </cell>
        </row>
      </sheetData>
      <sheetData sheetId="2">
        <row r="19">
          <cell r="C19">
            <v>4690000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/>
      <sheetData sheetId="2"/>
      <sheetData sheetId="3"/>
      <sheetData sheetId="4"/>
      <sheetData sheetId="5">
        <row r="25">
          <cell r="E25">
            <v>-461566.86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VS EJERCIDO"/>
      <sheetName val="COMPARATIVO"/>
      <sheetName val="LDF"/>
      <sheetName val="EDO ACT"/>
      <sheetName val="BALANCE"/>
      <sheetName val="FLUJO "/>
      <sheetName val="ANALITICA FLUJO"/>
      <sheetName val="PASIVOS"/>
      <sheetName val="CONCILIACION"/>
      <sheetName val="Hoja1"/>
    </sheetNames>
    <sheetDataSet>
      <sheetData sheetId="0">
        <row r="13">
          <cell r="BB13">
            <v>11778582.120000001</v>
          </cell>
        </row>
        <row r="126">
          <cell r="BB126">
            <v>11043233.119999999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K8">
            <v>937495.27000000014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XFD1048576"/>
    </sheetView>
  </sheetViews>
  <sheetFormatPr baseColWidth="10" defaultColWidth="12.85546875" defaultRowHeight="11.25" x14ac:dyDescent="0.2"/>
  <cols>
    <col min="1" max="1" width="14.7109375" style="15" customWidth="1"/>
    <col min="2" max="2" width="73.85546875" style="15" bestFit="1" customWidth="1"/>
    <col min="3" max="16384" width="12.85546875" style="15"/>
  </cols>
  <sheetData>
    <row r="1" spans="1:4" ht="18.95" customHeight="1" x14ac:dyDescent="0.2">
      <c r="A1" s="142" t="s">
        <v>612</v>
      </c>
      <c r="B1" s="142"/>
      <c r="C1" s="38" t="s">
        <v>190</v>
      </c>
      <c r="D1" s="39">
        <v>2020</v>
      </c>
    </row>
    <row r="2" spans="1:4" ht="18.95" customHeight="1" x14ac:dyDescent="0.2">
      <c r="A2" s="143" t="s">
        <v>500</v>
      </c>
      <c r="B2" s="143"/>
      <c r="C2" s="38" t="s">
        <v>192</v>
      </c>
      <c r="D2" s="41" t="s">
        <v>193</v>
      </c>
    </row>
    <row r="3" spans="1:4" ht="18.95" customHeight="1" x14ac:dyDescent="0.2">
      <c r="A3" s="144" t="s">
        <v>626</v>
      </c>
      <c r="B3" s="144"/>
      <c r="C3" s="38" t="s">
        <v>194</v>
      </c>
      <c r="D3" s="39">
        <v>4</v>
      </c>
    </row>
    <row r="4" spans="1:4" ht="15" customHeight="1" x14ac:dyDescent="0.2">
      <c r="A4" s="25" t="s">
        <v>42</v>
      </c>
      <c r="B4" s="26" t="s">
        <v>43</v>
      </c>
    </row>
    <row r="5" spans="1:4" x14ac:dyDescent="0.2">
      <c r="A5" s="16"/>
      <c r="B5" s="17"/>
    </row>
    <row r="6" spans="1:4" x14ac:dyDescent="0.2">
      <c r="A6" s="18"/>
      <c r="B6" s="19" t="s">
        <v>46</v>
      </c>
    </row>
    <row r="7" spans="1:4" x14ac:dyDescent="0.2">
      <c r="A7" s="18"/>
      <c r="B7" s="19"/>
    </row>
    <row r="8" spans="1:4" x14ac:dyDescent="0.2">
      <c r="A8" s="18"/>
      <c r="B8" s="20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</row>
    <row r="11" spans="1:4" x14ac:dyDescent="0.2">
      <c r="A11" s="65" t="s">
        <v>5</v>
      </c>
      <c r="B11" s="66" t="s">
        <v>6</v>
      </c>
    </row>
    <row r="12" spans="1:4" x14ac:dyDescent="0.2">
      <c r="A12" s="65" t="s">
        <v>137</v>
      </c>
      <c r="B12" s="66" t="s">
        <v>619</v>
      </c>
    </row>
    <row r="13" spans="1:4" x14ac:dyDescent="0.2">
      <c r="A13" s="65" t="s">
        <v>7</v>
      </c>
      <c r="B13" s="66" t="s">
        <v>620</v>
      </c>
    </row>
    <row r="14" spans="1:4" x14ac:dyDescent="0.2">
      <c r="A14" s="65" t="s">
        <v>8</v>
      </c>
      <c r="B14" s="66" t="s">
        <v>136</v>
      </c>
    </row>
    <row r="15" spans="1:4" x14ac:dyDescent="0.2">
      <c r="A15" s="65" t="s">
        <v>9</v>
      </c>
      <c r="B15" s="66" t="s">
        <v>10</v>
      </c>
    </row>
    <row r="16" spans="1:4" x14ac:dyDescent="0.2">
      <c r="A16" s="65" t="s">
        <v>11</v>
      </c>
      <c r="B16" s="66" t="s">
        <v>12</v>
      </c>
    </row>
    <row r="17" spans="1:2" x14ac:dyDescent="0.2">
      <c r="A17" s="65" t="s">
        <v>13</v>
      </c>
      <c r="B17" s="66" t="s">
        <v>14</v>
      </c>
    </row>
    <row r="18" spans="1:2" x14ac:dyDescent="0.2">
      <c r="A18" s="65" t="s">
        <v>15</v>
      </c>
      <c r="B18" s="66" t="s">
        <v>16</v>
      </c>
    </row>
    <row r="19" spans="1:2" x14ac:dyDescent="0.2">
      <c r="A19" s="65" t="s">
        <v>17</v>
      </c>
      <c r="B19" s="66" t="s">
        <v>621</v>
      </c>
    </row>
    <row r="20" spans="1:2" x14ac:dyDescent="0.2">
      <c r="A20" s="65" t="s">
        <v>18</v>
      </c>
      <c r="B20" s="66" t="s">
        <v>19</v>
      </c>
    </row>
    <row r="21" spans="1:2" x14ac:dyDescent="0.2">
      <c r="A21" s="65" t="s">
        <v>20</v>
      </c>
      <c r="B21" s="66" t="s">
        <v>179</v>
      </c>
    </row>
    <row r="22" spans="1:2" x14ac:dyDescent="0.2">
      <c r="A22" s="65" t="s">
        <v>21</v>
      </c>
      <c r="B22" s="66" t="s">
        <v>22</v>
      </c>
    </row>
    <row r="23" spans="1:2" x14ac:dyDescent="0.2">
      <c r="A23" s="65" t="s">
        <v>586</v>
      </c>
      <c r="B23" s="66" t="s">
        <v>304</v>
      </c>
    </row>
    <row r="24" spans="1:2" x14ac:dyDescent="0.2">
      <c r="A24" s="65" t="s">
        <v>587</v>
      </c>
      <c r="B24" s="66" t="s">
        <v>589</v>
      </c>
    </row>
    <row r="25" spans="1:2" x14ac:dyDescent="0.2">
      <c r="A25" s="65" t="s">
        <v>588</v>
      </c>
      <c r="B25" s="66" t="s">
        <v>341</v>
      </c>
    </row>
    <row r="26" spans="1:2" x14ac:dyDescent="0.2">
      <c r="A26" s="65" t="s">
        <v>590</v>
      </c>
      <c r="B26" s="66" t="s">
        <v>358</v>
      </c>
    </row>
    <row r="27" spans="1:2" x14ac:dyDescent="0.2">
      <c r="A27" s="65" t="s">
        <v>23</v>
      </c>
      <c r="B27" s="66" t="s">
        <v>24</v>
      </c>
    </row>
    <row r="28" spans="1:2" x14ac:dyDescent="0.2">
      <c r="A28" s="65" t="s">
        <v>25</v>
      </c>
      <c r="B28" s="66" t="s">
        <v>26</v>
      </c>
    </row>
    <row r="29" spans="1:2" x14ac:dyDescent="0.2">
      <c r="A29" s="65" t="s">
        <v>27</v>
      </c>
      <c r="B29" s="66" t="s">
        <v>28</v>
      </c>
    </row>
    <row r="30" spans="1:2" x14ac:dyDescent="0.2">
      <c r="A30" s="65" t="s">
        <v>29</v>
      </c>
      <c r="B30" s="66" t="s">
        <v>30</v>
      </c>
    </row>
    <row r="31" spans="1:2" x14ac:dyDescent="0.2">
      <c r="A31" s="65" t="s">
        <v>79</v>
      </c>
      <c r="B31" s="66" t="s">
        <v>80</v>
      </c>
    </row>
    <row r="32" spans="1:2" x14ac:dyDescent="0.2">
      <c r="A32" s="18"/>
      <c r="B32" s="21"/>
    </row>
    <row r="33" spans="1:5" x14ac:dyDescent="0.2">
      <c r="A33" s="18"/>
      <c r="B33" s="20"/>
    </row>
    <row r="34" spans="1:5" x14ac:dyDescent="0.2">
      <c r="A34" s="65" t="s">
        <v>49</v>
      </c>
      <c r="B34" s="66" t="s">
        <v>44</v>
      </c>
    </row>
    <row r="35" spans="1:5" x14ac:dyDescent="0.2">
      <c r="A35" s="65" t="s">
        <v>50</v>
      </c>
      <c r="B35" s="66" t="s">
        <v>45</v>
      </c>
    </row>
    <row r="36" spans="1:5" x14ac:dyDescent="0.2">
      <c r="A36" s="18"/>
      <c r="B36" s="21"/>
    </row>
    <row r="37" spans="1:5" x14ac:dyDescent="0.2">
      <c r="A37" s="18"/>
      <c r="B37" s="19" t="s">
        <v>47</v>
      </c>
    </row>
    <row r="38" spans="1:5" x14ac:dyDescent="0.2">
      <c r="A38" s="18" t="s">
        <v>48</v>
      </c>
      <c r="B38" s="66" t="s">
        <v>32</v>
      </c>
    </row>
    <row r="39" spans="1:5" x14ac:dyDescent="0.2">
      <c r="A39" s="18"/>
      <c r="B39" s="66" t="s">
        <v>622</v>
      </c>
    </row>
    <row r="40" spans="1:5" ht="12" thickBot="1" x14ac:dyDescent="0.25">
      <c r="A40" s="22"/>
      <c r="B40" s="23"/>
    </row>
    <row r="43" spans="1:5" ht="22.5" x14ac:dyDescent="0.2">
      <c r="B43" s="126" t="s">
        <v>614</v>
      </c>
      <c r="C43" s="127"/>
      <c r="D43" s="127"/>
      <c r="E43" s="127"/>
    </row>
    <row r="44" spans="1:5" x14ac:dyDescent="0.2">
      <c r="B44" s="126"/>
      <c r="C44" s="127"/>
      <c r="D44" s="127"/>
      <c r="E44" s="127"/>
    </row>
    <row r="45" spans="1:5" x14ac:dyDescent="0.2">
      <c r="B45" s="126" t="s">
        <v>615</v>
      </c>
      <c r="C45" s="127"/>
      <c r="D45" s="127"/>
    </row>
    <row r="46" spans="1:5" ht="22.5" x14ac:dyDescent="0.2">
      <c r="B46" s="126" t="s">
        <v>617</v>
      </c>
      <c r="C46" s="127"/>
      <c r="D46" s="127"/>
    </row>
    <row r="47" spans="1:5" x14ac:dyDescent="0.2">
      <c r="B47" s="127" t="s">
        <v>616</v>
      </c>
      <c r="C47" s="127"/>
      <c r="D47" s="127"/>
    </row>
    <row r="48" spans="1:5" ht="22.5" x14ac:dyDescent="0.2">
      <c r="B48" s="128" t="s">
        <v>618</v>
      </c>
    </row>
    <row r="49" spans="2:2" x14ac:dyDescent="0.2">
      <c r="B49" s="127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C19" sqref="C19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9" t="str">
        <f>+EFE!A1</f>
        <v>INSTITUTO MUNICIPAL DE LAS MUJERES</v>
      </c>
      <c r="B1" s="150"/>
      <c r="C1" s="151"/>
    </row>
    <row r="2" spans="1:3" s="59" customFormat="1" ht="18" customHeight="1" x14ac:dyDescent="0.25">
      <c r="A2" s="152" t="s">
        <v>497</v>
      </c>
      <c r="B2" s="153"/>
      <c r="C2" s="154"/>
    </row>
    <row r="3" spans="1:3" s="59" customFormat="1" ht="18" customHeight="1" x14ac:dyDescent="0.25">
      <c r="A3" s="152" t="str">
        <f>+EFE!A3</f>
        <v>Correspondiente del 01 DE ENERO al 31 DE DICIEMBRE DE 2020</v>
      </c>
      <c r="B3" s="153"/>
      <c r="C3" s="154"/>
    </row>
    <row r="4" spans="1:3" s="61" customFormat="1" ht="18" customHeight="1" x14ac:dyDescent="0.2">
      <c r="A4" s="155" t="s">
        <v>493</v>
      </c>
      <c r="B4" s="156"/>
      <c r="C4" s="157"/>
    </row>
    <row r="5" spans="1:3" x14ac:dyDescent="0.2">
      <c r="A5" s="137" t="s">
        <v>533</v>
      </c>
      <c r="B5" s="137"/>
      <c r="C5" s="138">
        <f>+'[5]PRESUP VS EJERCIDO'!$BB$13</f>
        <v>11778582.120000001</v>
      </c>
    </row>
    <row r="6" spans="1:3" x14ac:dyDescent="0.2">
      <c r="A6" s="78"/>
      <c r="B6" s="79"/>
      <c r="C6" s="80"/>
    </row>
    <row r="7" spans="1:3" x14ac:dyDescent="0.2">
      <c r="A7" s="89" t="s">
        <v>534</v>
      </c>
      <c r="B7" s="89"/>
      <c r="C7" s="81">
        <f>SUM(C8:C13)</f>
        <v>0</v>
      </c>
    </row>
    <row r="8" spans="1:3" x14ac:dyDescent="0.2">
      <c r="A8" s="97" t="s">
        <v>535</v>
      </c>
      <c r="B8" s="96" t="s">
        <v>342</v>
      </c>
      <c r="C8" s="82">
        <v>0</v>
      </c>
    </row>
    <row r="9" spans="1:3" x14ac:dyDescent="0.2">
      <c r="A9" s="83" t="s">
        <v>536</v>
      </c>
      <c r="B9" s="84" t="s">
        <v>545</v>
      </c>
      <c r="C9" s="82">
        <v>0</v>
      </c>
    </row>
    <row r="10" spans="1:3" x14ac:dyDescent="0.2">
      <c r="A10" s="83" t="s">
        <v>537</v>
      </c>
      <c r="B10" s="84" t="s">
        <v>350</v>
      </c>
      <c r="C10" s="82">
        <v>0</v>
      </c>
    </row>
    <row r="11" spans="1:3" x14ac:dyDescent="0.2">
      <c r="A11" s="83" t="s">
        <v>538</v>
      </c>
      <c r="B11" s="84" t="s">
        <v>351</v>
      </c>
      <c r="C11" s="82">
        <v>0</v>
      </c>
    </row>
    <row r="12" spans="1:3" x14ac:dyDescent="0.2">
      <c r="A12" s="83" t="s">
        <v>539</v>
      </c>
      <c r="B12" s="84" t="s">
        <v>352</v>
      </c>
      <c r="C12" s="82">
        <v>0</v>
      </c>
    </row>
    <row r="13" spans="1:3" x14ac:dyDescent="0.2">
      <c r="A13" s="85" t="s">
        <v>540</v>
      </c>
      <c r="B13" s="86" t="s">
        <v>541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86</v>
      </c>
      <c r="B15" s="79"/>
      <c r="C15" s="81">
        <f>SUM(C16:C18)</f>
        <v>21700</v>
      </c>
    </row>
    <row r="16" spans="1:3" x14ac:dyDescent="0.2">
      <c r="A16" s="90">
        <v>3.1</v>
      </c>
      <c r="B16" s="84" t="s">
        <v>544</v>
      </c>
      <c r="C16" s="82">
        <v>0</v>
      </c>
    </row>
    <row r="17" spans="1:6" x14ac:dyDescent="0.2">
      <c r="A17" s="91">
        <v>3.2</v>
      </c>
      <c r="B17" s="84" t="s">
        <v>542</v>
      </c>
      <c r="C17" s="82">
        <v>0</v>
      </c>
    </row>
    <row r="18" spans="1:6" x14ac:dyDescent="0.2">
      <c r="A18" s="91">
        <v>3.3</v>
      </c>
      <c r="B18" s="86" t="s">
        <v>543</v>
      </c>
      <c r="C18" s="92">
        <v>21700</v>
      </c>
    </row>
    <row r="19" spans="1:6" x14ac:dyDescent="0.2">
      <c r="A19" s="78"/>
      <c r="B19" s="93"/>
      <c r="C19" s="94"/>
    </row>
    <row r="20" spans="1:6" x14ac:dyDescent="0.2">
      <c r="A20" s="95" t="s">
        <v>85</v>
      </c>
      <c r="B20" s="95"/>
      <c r="C20" s="77">
        <f>C5+C7-C15</f>
        <v>11756882.120000001</v>
      </c>
    </row>
    <row r="22" spans="1:6" x14ac:dyDescent="0.2">
      <c r="C22" s="141"/>
    </row>
    <row r="24" spans="1:6" ht="22.5" x14ac:dyDescent="0.2">
      <c r="B24" s="126" t="s">
        <v>614</v>
      </c>
      <c r="C24" s="126"/>
      <c r="D24" s="127"/>
      <c r="E24" s="127"/>
      <c r="F24" s="127"/>
    </row>
    <row r="25" spans="1:6" x14ac:dyDescent="0.2">
      <c r="B25" s="126"/>
      <c r="C25" s="126"/>
      <c r="D25" s="127"/>
      <c r="E25" s="127"/>
      <c r="F25" s="127"/>
    </row>
    <row r="26" spans="1:6" x14ac:dyDescent="0.2">
      <c r="B26" s="126" t="s">
        <v>615</v>
      </c>
      <c r="C26" s="126"/>
      <c r="D26" s="127"/>
      <c r="E26" s="127"/>
    </row>
    <row r="27" spans="1:6" ht="22.5" x14ac:dyDescent="0.2">
      <c r="B27" s="126" t="s">
        <v>617</v>
      </c>
      <c r="C27" s="126"/>
      <c r="D27" s="127"/>
      <c r="E27" s="127"/>
    </row>
    <row r="28" spans="1:6" x14ac:dyDescent="0.2">
      <c r="B28" s="127" t="s">
        <v>616</v>
      </c>
      <c r="C28" s="126"/>
      <c r="D28" s="127"/>
      <c r="E28" s="127"/>
    </row>
    <row r="29" spans="1:6" ht="22.5" x14ac:dyDescent="0.2">
      <c r="B29" s="128" t="s">
        <v>618</v>
      </c>
    </row>
    <row r="30" spans="1:6" x14ac:dyDescent="0.2">
      <c r="B30" s="12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tabSelected="1" workbookViewId="0">
      <selection activeCell="C5" sqref="C5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8" t="str">
        <f>+'Notas a los Edos Financieros'!A1:B1</f>
        <v>INSTITUTO MUNICIPAL DE LAS MUJERES</v>
      </c>
      <c r="B1" s="159"/>
      <c r="C1" s="160"/>
    </row>
    <row r="2" spans="1:3" s="62" customFormat="1" ht="18.95" customHeight="1" x14ac:dyDescent="0.25">
      <c r="A2" s="161" t="s">
        <v>498</v>
      </c>
      <c r="B2" s="162"/>
      <c r="C2" s="163"/>
    </row>
    <row r="3" spans="1:3" s="62" customFormat="1" ht="18.95" customHeight="1" x14ac:dyDescent="0.25">
      <c r="A3" s="161" t="str">
        <f>+'Notas a los Edos Financieros'!A3:B3</f>
        <v>Correspondiente del 01 DE ENERO al 31 DE DICIEMBRE DE 2020</v>
      </c>
      <c r="B3" s="162"/>
      <c r="C3" s="163"/>
    </row>
    <row r="4" spans="1:3" x14ac:dyDescent="0.2">
      <c r="A4" s="155" t="s">
        <v>493</v>
      </c>
      <c r="B4" s="156"/>
      <c r="C4" s="157"/>
    </row>
    <row r="5" spans="1:3" x14ac:dyDescent="0.2">
      <c r="A5" s="139" t="s">
        <v>546</v>
      </c>
      <c r="B5" s="137"/>
      <c r="C5" s="140">
        <f>+'[5]PRESUP VS EJERCIDO'!$BB$126</f>
        <v>11043233.119999999</v>
      </c>
    </row>
    <row r="6" spans="1:3" x14ac:dyDescent="0.2">
      <c r="A6" s="99"/>
      <c r="B6" s="79"/>
      <c r="C6" s="100"/>
    </row>
    <row r="7" spans="1:3" x14ac:dyDescent="0.2">
      <c r="A7" s="89" t="s">
        <v>547</v>
      </c>
      <c r="B7" s="101"/>
      <c r="C7" s="81">
        <f>SUM(C8:C28)</f>
        <v>22216</v>
      </c>
    </row>
    <row r="8" spans="1:3" x14ac:dyDescent="0.2">
      <c r="A8" s="105">
        <v>2.1</v>
      </c>
      <c r="B8" s="106" t="s">
        <v>370</v>
      </c>
      <c r="C8" s="107">
        <v>0</v>
      </c>
    </row>
    <row r="9" spans="1:3" x14ac:dyDescent="0.2">
      <c r="A9" s="105">
        <v>2.2000000000000002</v>
      </c>
      <c r="B9" s="106" t="s">
        <v>367</v>
      </c>
      <c r="C9" s="107">
        <v>0</v>
      </c>
    </row>
    <row r="10" spans="1:3" x14ac:dyDescent="0.2">
      <c r="A10" s="114">
        <v>2.2999999999999998</v>
      </c>
      <c r="B10" s="98" t="s">
        <v>236</v>
      </c>
      <c r="C10" s="107">
        <v>10600</v>
      </c>
    </row>
    <row r="11" spans="1:3" x14ac:dyDescent="0.2">
      <c r="A11" s="114">
        <v>2.4</v>
      </c>
      <c r="B11" s="98" t="s">
        <v>237</v>
      </c>
      <c r="C11" s="107">
        <v>0</v>
      </c>
    </row>
    <row r="12" spans="1:3" x14ac:dyDescent="0.2">
      <c r="A12" s="114">
        <v>2.5</v>
      </c>
      <c r="B12" s="98" t="s">
        <v>238</v>
      </c>
      <c r="C12" s="107">
        <v>0</v>
      </c>
    </row>
    <row r="13" spans="1:3" x14ac:dyDescent="0.2">
      <c r="A13" s="114">
        <v>2.6</v>
      </c>
      <c r="B13" s="98" t="s">
        <v>239</v>
      </c>
      <c r="C13" s="107">
        <v>0</v>
      </c>
    </row>
    <row r="14" spans="1:3" x14ac:dyDescent="0.2">
      <c r="A14" s="114">
        <v>2.7</v>
      </c>
      <c r="B14" s="98" t="s">
        <v>240</v>
      </c>
      <c r="C14" s="107">
        <v>0</v>
      </c>
    </row>
    <row r="15" spans="1:3" x14ac:dyDescent="0.2">
      <c r="A15" s="114">
        <v>2.8</v>
      </c>
      <c r="B15" s="98" t="s">
        <v>241</v>
      </c>
      <c r="C15" s="107">
        <v>0</v>
      </c>
    </row>
    <row r="16" spans="1:3" x14ac:dyDescent="0.2">
      <c r="A16" s="114">
        <v>2.9</v>
      </c>
      <c r="B16" s="98" t="s">
        <v>243</v>
      </c>
      <c r="C16" s="107">
        <v>0</v>
      </c>
    </row>
    <row r="17" spans="1:3" x14ac:dyDescent="0.2">
      <c r="A17" s="114" t="s">
        <v>548</v>
      </c>
      <c r="B17" s="98" t="s">
        <v>549</v>
      </c>
      <c r="C17" s="107">
        <v>0</v>
      </c>
    </row>
    <row r="18" spans="1:3" x14ac:dyDescent="0.2">
      <c r="A18" s="114" t="s">
        <v>578</v>
      </c>
      <c r="B18" s="98" t="s">
        <v>245</v>
      </c>
      <c r="C18" s="107">
        <v>0</v>
      </c>
    </row>
    <row r="19" spans="1:3" x14ac:dyDescent="0.2">
      <c r="A19" s="114" t="s">
        <v>579</v>
      </c>
      <c r="B19" s="98" t="s">
        <v>550</v>
      </c>
      <c r="C19" s="107">
        <v>0</v>
      </c>
    </row>
    <row r="20" spans="1:3" x14ac:dyDescent="0.2">
      <c r="A20" s="114" t="s">
        <v>580</v>
      </c>
      <c r="B20" s="98" t="s">
        <v>551</v>
      </c>
      <c r="C20" s="107">
        <v>0</v>
      </c>
    </row>
    <row r="21" spans="1:3" x14ac:dyDescent="0.2">
      <c r="A21" s="114" t="s">
        <v>581</v>
      </c>
      <c r="B21" s="98" t="s">
        <v>552</v>
      </c>
      <c r="C21" s="107">
        <v>0</v>
      </c>
    </row>
    <row r="22" spans="1:3" x14ac:dyDescent="0.2">
      <c r="A22" s="114" t="s">
        <v>553</v>
      </c>
      <c r="B22" s="98" t="s">
        <v>554</v>
      </c>
      <c r="C22" s="107">
        <v>0</v>
      </c>
    </row>
    <row r="23" spans="1:3" x14ac:dyDescent="0.2">
      <c r="A23" s="114" t="s">
        <v>555</v>
      </c>
      <c r="B23" s="98" t="s">
        <v>556</v>
      </c>
      <c r="C23" s="107">
        <v>0</v>
      </c>
    </row>
    <row r="24" spans="1:3" x14ac:dyDescent="0.2">
      <c r="A24" s="114" t="s">
        <v>557</v>
      </c>
      <c r="B24" s="98" t="s">
        <v>558</v>
      </c>
      <c r="C24" s="107">
        <v>0</v>
      </c>
    </row>
    <row r="25" spans="1:3" x14ac:dyDescent="0.2">
      <c r="A25" s="114" t="s">
        <v>559</v>
      </c>
      <c r="B25" s="98" t="s">
        <v>560</v>
      </c>
      <c r="C25" s="107">
        <v>0</v>
      </c>
    </row>
    <row r="26" spans="1:3" x14ac:dyDescent="0.2">
      <c r="A26" s="114" t="s">
        <v>561</v>
      </c>
      <c r="B26" s="98" t="s">
        <v>562</v>
      </c>
      <c r="C26" s="107">
        <v>0</v>
      </c>
    </row>
    <row r="27" spans="1:3" x14ac:dyDescent="0.2">
      <c r="A27" s="114" t="s">
        <v>563</v>
      </c>
      <c r="B27" s="98" t="s">
        <v>564</v>
      </c>
      <c r="C27" s="107">
        <v>0</v>
      </c>
    </row>
    <row r="28" spans="1:3" x14ac:dyDescent="0.2">
      <c r="A28" s="114" t="s">
        <v>565</v>
      </c>
      <c r="B28" s="106" t="s">
        <v>566</v>
      </c>
      <c r="C28" s="107">
        <v>11616</v>
      </c>
    </row>
    <row r="29" spans="1:3" x14ac:dyDescent="0.2">
      <c r="A29" s="115"/>
      <c r="B29" s="108"/>
      <c r="C29" s="109"/>
    </row>
    <row r="30" spans="1:3" x14ac:dyDescent="0.2">
      <c r="A30" s="110" t="s">
        <v>567</v>
      </c>
      <c r="B30" s="111"/>
      <c r="C30" s="112">
        <f>SUM(C31:C37)</f>
        <v>937495.27000000014</v>
      </c>
    </row>
    <row r="31" spans="1:3" x14ac:dyDescent="0.2">
      <c r="A31" s="114" t="s">
        <v>568</v>
      </c>
      <c r="B31" s="98" t="s">
        <v>439</v>
      </c>
      <c r="C31" s="107">
        <f>+[5]CONCILIACION!$K$8</f>
        <v>937495.27000000014</v>
      </c>
    </row>
    <row r="32" spans="1:3" x14ac:dyDescent="0.2">
      <c r="A32" s="114" t="s">
        <v>569</v>
      </c>
      <c r="B32" s="98" t="s">
        <v>83</v>
      </c>
      <c r="C32" s="107">
        <v>0</v>
      </c>
    </row>
    <row r="33" spans="1:3" x14ac:dyDescent="0.2">
      <c r="A33" s="114" t="s">
        <v>570</v>
      </c>
      <c r="B33" s="98" t="s">
        <v>449</v>
      </c>
      <c r="C33" s="107">
        <v>0</v>
      </c>
    </row>
    <row r="34" spans="1:3" x14ac:dyDescent="0.2">
      <c r="A34" s="114" t="s">
        <v>571</v>
      </c>
      <c r="B34" s="98" t="s">
        <v>572</v>
      </c>
      <c r="C34" s="107">
        <v>0</v>
      </c>
    </row>
    <row r="35" spans="1:3" x14ac:dyDescent="0.2">
      <c r="A35" s="114" t="s">
        <v>573</v>
      </c>
      <c r="B35" s="98" t="s">
        <v>574</v>
      </c>
      <c r="C35" s="107">
        <v>0</v>
      </c>
    </row>
    <row r="36" spans="1:3" x14ac:dyDescent="0.2">
      <c r="A36" s="114" t="s">
        <v>575</v>
      </c>
      <c r="B36" s="98" t="s">
        <v>457</v>
      </c>
      <c r="C36" s="107">
        <v>0</v>
      </c>
    </row>
    <row r="37" spans="1:3" x14ac:dyDescent="0.2">
      <c r="A37" s="114" t="s">
        <v>576</v>
      </c>
      <c r="B37" s="106" t="s">
        <v>577</v>
      </c>
      <c r="C37" s="113">
        <v>0</v>
      </c>
    </row>
    <row r="38" spans="1:3" x14ac:dyDescent="0.2">
      <c r="A38" s="99"/>
      <c r="B38" s="102"/>
      <c r="C38" s="103"/>
    </row>
    <row r="39" spans="1:3" x14ac:dyDescent="0.2">
      <c r="A39" s="104" t="s">
        <v>87</v>
      </c>
      <c r="B39" s="76"/>
      <c r="C39" s="77">
        <f>C5-C7+C30</f>
        <v>11958512.389999999</v>
      </c>
    </row>
    <row r="43" spans="1:3" ht="22.5" x14ac:dyDescent="0.2">
      <c r="B43" s="126" t="s">
        <v>614</v>
      </c>
    </row>
    <row r="44" spans="1:3" x14ac:dyDescent="0.2">
      <c r="B44" s="126"/>
    </row>
    <row r="45" spans="1:3" x14ac:dyDescent="0.2">
      <c r="B45" s="126" t="s">
        <v>615</v>
      </c>
    </row>
    <row r="46" spans="1:3" ht="22.5" x14ac:dyDescent="0.2">
      <c r="B46" s="126" t="s">
        <v>617</v>
      </c>
    </row>
    <row r="47" spans="1:3" x14ac:dyDescent="0.2">
      <c r="B47" s="127" t="s">
        <v>616</v>
      </c>
    </row>
    <row r="48" spans="1:3" ht="22.5" x14ac:dyDescent="0.2">
      <c r="B48" s="128" t="s">
        <v>618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36" workbookViewId="0">
      <selection activeCell="H36" sqref="H36"/>
    </sheetView>
  </sheetViews>
  <sheetFormatPr baseColWidth="10" defaultColWidth="9.140625" defaultRowHeight="11.25" x14ac:dyDescent="0.2"/>
  <cols>
    <col min="1" max="1" width="10" style="52" customWidth="1"/>
    <col min="2" max="2" width="57.28515625" style="52" customWidth="1"/>
    <col min="3" max="4" width="14.140625" style="52" customWidth="1"/>
    <col min="5" max="5" width="16" style="52" customWidth="1"/>
    <col min="6" max="6" width="19.28515625" style="52" customWidth="1"/>
    <col min="7" max="7" width="9.5703125" style="52" customWidth="1"/>
    <col min="8" max="8" width="20.28515625" style="52" customWidth="1"/>
    <col min="9" max="9" width="5.7109375" style="52" customWidth="1"/>
    <col min="10" max="10" width="4" style="52" customWidth="1"/>
    <col min="11" max="16384" width="9.140625" style="52"/>
  </cols>
  <sheetData>
    <row r="1" spans="1:10" ht="18.95" customHeight="1" x14ac:dyDescent="0.2">
      <c r="A1" s="164" t="str">
        <f>'Notas a los Edos Financieros'!A1</f>
        <v>INSTITUTO MUNICIPAL DE LAS MUJERES</v>
      </c>
      <c r="B1" s="165"/>
      <c r="C1" s="165"/>
      <c r="D1" s="165"/>
      <c r="E1" s="165"/>
      <c r="F1" s="165"/>
      <c r="G1" s="50" t="s">
        <v>190</v>
      </c>
      <c r="H1" s="51">
        <f>'Notas a los Edos Financieros'!D1</f>
        <v>2020</v>
      </c>
    </row>
    <row r="2" spans="1:10" ht="18.95" customHeight="1" x14ac:dyDescent="0.2">
      <c r="A2" s="164" t="s">
        <v>499</v>
      </c>
      <c r="B2" s="165"/>
      <c r="C2" s="165"/>
      <c r="D2" s="165"/>
      <c r="E2" s="165"/>
      <c r="F2" s="165"/>
      <c r="G2" s="50" t="s">
        <v>192</v>
      </c>
      <c r="H2" s="51" t="str">
        <f>'Notas a los Edos Financieros'!D2</f>
        <v>Trimestral</v>
      </c>
    </row>
    <row r="3" spans="1:10" ht="18.95" customHeight="1" x14ac:dyDescent="0.2">
      <c r="A3" s="166" t="str">
        <f>'Notas a los Edos Financieros'!A3</f>
        <v>Correspondiente del 01 DE ENERO al 31 DE DICIEMBRE DE 2020</v>
      </c>
      <c r="B3" s="167"/>
      <c r="C3" s="167"/>
      <c r="D3" s="167"/>
      <c r="E3" s="167"/>
      <c r="F3" s="167"/>
      <c r="G3" s="50" t="s">
        <v>194</v>
      </c>
      <c r="H3" s="51">
        <f>'Notas a los Edos Financieros'!D3</f>
        <v>4</v>
      </c>
    </row>
    <row r="4" spans="1:10" x14ac:dyDescent="0.2">
      <c r="A4" s="53" t="s">
        <v>195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150</v>
      </c>
      <c r="B7" s="55" t="s">
        <v>494</v>
      </c>
      <c r="C7" s="55" t="s">
        <v>174</v>
      </c>
      <c r="D7" s="55" t="s">
        <v>495</v>
      </c>
      <c r="E7" s="55" t="s">
        <v>496</v>
      </c>
      <c r="F7" s="55" t="s">
        <v>173</v>
      </c>
      <c r="G7" s="55" t="s">
        <v>127</v>
      </c>
      <c r="H7" s="55" t="s">
        <v>176</v>
      </c>
      <c r="I7" s="55" t="s">
        <v>177</v>
      </c>
      <c r="J7" s="55" t="s">
        <v>178</v>
      </c>
    </row>
    <row r="8" spans="1:10" s="64" customFormat="1" x14ac:dyDescent="0.2">
      <c r="A8" s="63">
        <v>7000</v>
      </c>
      <c r="B8" s="64" t="s">
        <v>128</v>
      </c>
    </row>
    <row r="9" spans="1:10" x14ac:dyDescent="0.2">
      <c r="A9" s="52">
        <v>7110</v>
      </c>
      <c r="B9" s="52" t="s">
        <v>127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126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125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124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123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122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121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120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119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118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117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116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115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114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113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112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111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110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109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108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107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106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105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104</v>
      </c>
      <c r="C32" s="57">
        <v>0</v>
      </c>
      <c r="D32" s="57">
        <v>0</v>
      </c>
      <c r="E32" s="57">
        <v>0</v>
      </c>
      <c r="F32" s="57">
        <v>0</v>
      </c>
    </row>
    <row r="33" spans="1:7" x14ac:dyDescent="0.2">
      <c r="A33" s="52">
        <v>7630</v>
      </c>
      <c r="B33" s="52" t="s">
        <v>103</v>
      </c>
      <c r="C33" s="57">
        <v>0</v>
      </c>
      <c r="D33" s="57">
        <v>0</v>
      </c>
      <c r="E33" s="57">
        <v>0</v>
      </c>
      <c r="F33" s="57">
        <v>0</v>
      </c>
    </row>
    <row r="34" spans="1:7" x14ac:dyDescent="0.2">
      <c r="A34" s="52">
        <v>7640</v>
      </c>
      <c r="B34" s="52" t="s">
        <v>102</v>
      </c>
      <c r="C34" s="57">
        <v>0</v>
      </c>
      <c r="D34" s="57">
        <v>0</v>
      </c>
      <c r="E34" s="57">
        <v>0</v>
      </c>
      <c r="F34" s="57">
        <v>0</v>
      </c>
    </row>
    <row r="35" spans="1:7" s="64" customFormat="1" x14ac:dyDescent="0.2">
      <c r="A35" s="63">
        <v>8000</v>
      </c>
      <c r="B35" s="64" t="s">
        <v>100</v>
      </c>
    </row>
    <row r="36" spans="1:7" x14ac:dyDescent="0.2">
      <c r="A36" s="52">
        <v>8110</v>
      </c>
      <c r="B36" s="52" t="s">
        <v>99</v>
      </c>
      <c r="C36" s="57">
        <v>0</v>
      </c>
      <c r="D36" s="129">
        <v>11552535</v>
      </c>
      <c r="E36" s="129">
        <v>0</v>
      </c>
      <c r="F36" s="129">
        <v>11552535</v>
      </c>
    </row>
    <row r="37" spans="1:7" x14ac:dyDescent="0.2">
      <c r="A37" s="52">
        <v>8120</v>
      </c>
      <c r="B37" s="52" t="s">
        <v>98</v>
      </c>
      <c r="C37" s="57">
        <v>0</v>
      </c>
      <c r="D37" s="129">
        <v>11756882.119999999</v>
      </c>
      <c r="E37" s="129">
        <v>11779535</v>
      </c>
      <c r="F37" s="129">
        <f>+E37-D37</f>
        <v>22652.88000000082</v>
      </c>
    </row>
    <row r="38" spans="1:7" x14ac:dyDescent="0.2">
      <c r="A38" s="52">
        <v>8130</v>
      </c>
      <c r="B38" s="52" t="s">
        <v>97</v>
      </c>
      <c r="C38" s="57">
        <v>0</v>
      </c>
      <c r="D38" s="129">
        <v>227000</v>
      </c>
      <c r="E38" s="129">
        <v>0</v>
      </c>
      <c r="F38" s="129">
        <f>+D38-E38</f>
        <v>227000</v>
      </c>
    </row>
    <row r="39" spans="1:7" x14ac:dyDescent="0.2">
      <c r="A39" s="52">
        <v>8140</v>
      </c>
      <c r="B39" s="52" t="s">
        <v>96</v>
      </c>
      <c r="C39" s="57">
        <v>0</v>
      </c>
      <c r="D39" s="129">
        <v>11756882.119999999</v>
      </c>
      <c r="E39" s="129">
        <v>11756882.119999999</v>
      </c>
      <c r="F39" s="129">
        <f>+E39-D39</f>
        <v>0</v>
      </c>
    </row>
    <row r="40" spans="1:7" x14ac:dyDescent="0.2">
      <c r="A40" s="52">
        <v>8150</v>
      </c>
      <c r="B40" s="52" t="s">
        <v>95</v>
      </c>
      <c r="C40" s="57">
        <v>0</v>
      </c>
      <c r="D40" s="129">
        <v>0</v>
      </c>
      <c r="E40" s="129">
        <v>11756882.119999999</v>
      </c>
      <c r="F40" s="129">
        <f>+E40-D40</f>
        <v>11756882.119999999</v>
      </c>
    </row>
    <row r="41" spans="1:7" x14ac:dyDescent="0.2">
      <c r="A41" s="52">
        <v>8210</v>
      </c>
      <c r="B41" s="52" t="s">
        <v>94</v>
      </c>
      <c r="C41" s="57">
        <v>0</v>
      </c>
      <c r="D41" s="129">
        <v>0</v>
      </c>
      <c r="E41" s="129">
        <v>11552535</v>
      </c>
      <c r="F41" s="129">
        <v>11552535</v>
      </c>
    </row>
    <row r="42" spans="1:7" x14ac:dyDescent="0.2">
      <c r="A42" s="52">
        <v>8220</v>
      </c>
      <c r="B42" s="52" t="s">
        <v>93</v>
      </c>
      <c r="C42" s="57">
        <v>0</v>
      </c>
      <c r="D42" s="129">
        <v>11779535</v>
      </c>
      <c r="E42" s="129">
        <v>11337898.66</v>
      </c>
      <c r="F42" s="129">
        <f>-E42+D42</f>
        <v>441636.33999999985</v>
      </c>
    </row>
    <row r="43" spans="1:7" x14ac:dyDescent="0.2">
      <c r="A43" s="52">
        <v>8230</v>
      </c>
      <c r="B43" s="52" t="s">
        <v>92</v>
      </c>
      <c r="C43" s="57">
        <v>0</v>
      </c>
      <c r="D43" s="129">
        <v>13720</v>
      </c>
      <c r="E43" s="129">
        <v>240720</v>
      </c>
      <c r="F43" s="129">
        <f>+E43-D43</f>
        <v>227000</v>
      </c>
    </row>
    <row r="44" spans="1:7" x14ac:dyDescent="0.2">
      <c r="A44" s="52">
        <v>8240</v>
      </c>
      <c r="B44" s="52" t="s">
        <v>91</v>
      </c>
      <c r="C44" s="57">
        <v>0</v>
      </c>
      <c r="D44" s="129">
        <v>11337898.66</v>
      </c>
      <c r="E44" s="129">
        <v>11030779.609999999</v>
      </c>
      <c r="F44" s="129">
        <f>-E44+D44</f>
        <v>307119.05000000075</v>
      </c>
      <c r="G44" s="130"/>
    </row>
    <row r="45" spans="1:7" x14ac:dyDescent="0.2">
      <c r="A45" s="52">
        <v>8250</v>
      </c>
      <c r="B45" s="52" t="s">
        <v>90</v>
      </c>
      <c r="C45" s="57">
        <v>0</v>
      </c>
      <c r="D45" s="129">
        <v>11030779.609999999</v>
      </c>
      <c r="E45" s="129">
        <v>11041981.119999999</v>
      </c>
      <c r="F45" s="129">
        <f>-E45+D45</f>
        <v>-11201.509999999776</v>
      </c>
      <c r="G45" s="130"/>
    </row>
    <row r="46" spans="1:7" x14ac:dyDescent="0.2">
      <c r="A46" s="52">
        <v>8260</v>
      </c>
      <c r="B46" s="52" t="s">
        <v>89</v>
      </c>
      <c r="C46" s="57">
        <v>0</v>
      </c>
      <c r="D46" s="129">
        <v>11043233.119999999</v>
      </c>
      <c r="E46" s="129">
        <v>10614626.390000001</v>
      </c>
      <c r="F46" s="129">
        <f>-E46+D46</f>
        <v>428606.72999999858</v>
      </c>
      <c r="G46" s="130"/>
    </row>
    <row r="47" spans="1:7" x14ac:dyDescent="0.2">
      <c r="A47" s="52">
        <v>8270</v>
      </c>
      <c r="B47" s="52" t="s">
        <v>88</v>
      </c>
      <c r="C47" s="57">
        <v>0</v>
      </c>
      <c r="D47" s="129">
        <v>10613374.390000001</v>
      </c>
      <c r="E47" s="129">
        <v>0</v>
      </c>
      <c r="F47" s="129">
        <f>+D47-E47</f>
        <v>10613374.390000001</v>
      </c>
    </row>
    <row r="49" spans="2:4" x14ac:dyDescent="0.2">
      <c r="D49" s="130"/>
    </row>
    <row r="50" spans="2:4" x14ac:dyDescent="0.2">
      <c r="D50" s="130"/>
    </row>
    <row r="51" spans="2:4" ht="22.5" x14ac:dyDescent="0.2">
      <c r="B51" s="126" t="s">
        <v>614</v>
      </c>
    </row>
    <row r="52" spans="2:4" x14ac:dyDescent="0.2">
      <c r="B52" s="126"/>
    </row>
    <row r="53" spans="2:4" x14ac:dyDescent="0.2">
      <c r="B53" s="126" t="s">
        <v>615</v>
      </c>
    </row>
    <row r="54" spans="2:4" ht="22.5" x14ac:dyDescent="0.2">
      <c r="B54" s="126" t="s">
        <v>617</v>
      </c>
    </row>
    <row r="55" spans="2:4" x14ac:dyDescent="0.2">
      <c r="B55" s="127" t="s">
        <v>616</v>
      </c>
    </row>
    <row r="56" spans="2:4" ht="22.5" x14ac:dyDescent="0.2">
      <c r="B5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35" top="0.74803149606299213" bottom="0.38" header="0.31496062992125984" footer="0.31496062992125984"/>
  <pageSetup scale="70" orientation="landscape" r:id="rId1"/>
  <ignoredErrors>
    <ignoredError sqref="F43 F3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33</v>
      </c>
    </row>
    <row r="2" spans="1:8" ht="15" customHeight="1" x14ac:dyDescent="0.2">
      <c r="A2" s="4" t="s">
        <v>31</v>
      </c>
    </row>
    <row r="3" spans="1:8" x14ac:dyDescent="0.2">
      <c r="A3" s="1"/>
    </row>
    <row r="4" spans="1:8" s="7" customFormat="1" x14ac:dyDescent="0.2">
      <c r="A4" s="6" t="s">
        <v>34</v>
      </c>
    </row>
    <row r="5" spans="1:8" s="7" customFormat="1" ht="39.950000000000003" customHeight="1" x14ac:dyDescent="0.2">
      <c r="A5" s="168" t="s">
        <v>35</v>
      </c>
      <c r="B5" s="168"/>
      <c r="C5" s="168"/>
      <c r="D5" s="168"/>
      <c r="E5" s="16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36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64" t="s">
        <v>128</v>
      </c>
      <c r="B9" s="9"/>
      <c r="C9" s="9"/>
      <c r="D9" s="9"/>
    </row>
    <row r="10" spans="1:8" s="7" customFormat="1" ht="26.1" customHeight="1" x14ac:dyDescent="0.2">
      <c r="A10" s="120" t="s">
        <v>607</v>
      </c>
      <c r="B10" s="169" t="s">
        <v>37</v>
      </c>
      <c r="C10" s="169"/>
      <c r="D10" s="169"/>
      <c r="E10" s="169"/>
    </row>
    <row r="11" spans="1:8" s="7" customFormat="1" ht="12.95" customHeight="1" x14ac:dyDescent="0.2">
      <c r="A11" s="121" t="s">
        <v>608</v>
      </c>
      <c r="B11" s="10" t="s">
        <v>38</v>
      </c>
      <c r="C11" s="10"/>
      <c r="D11" s="10"/>
      <c r="E11" s="10"/>
    </row>
    <row r="12" spans="1:8" s="7" customFormat="1" ht="26.1" customHeight="1" x14ac:dyDescent="0.2">
      <c r="A12" s="121" t="s">
        <v>609</v>
      </c>
      <c r="B12" s="169" t="s">
        <v>39</v>
      </c>
      <c r="C12" s="169"/>
      <c r="D12" s="169"/>
      <c r="E12" s="169"/>
    </row>
    <row r="13" spans="1:8" s="7" customFormat="1" ht="26.1" customHeight="1" x14ac:dyDescent="0.2">
      <c r="A13" s="121" t="s">
        <v>610</v>
      </c>
      <c r="B13" s="169" t="s">
        <v>40</v>
      </c>
      <c r="C13" s="169"/>
      <c r="D13" s="169"/>
      <c r="E13" s="169"/>
    </row>
    <row r="14" spans="1:8" s="7" customFormat="1" ht="11.25" customHeight="1" x14ac:dyDescent="0.2">
      <c r="A14" s="14"/>
      <c r="B14" s="11"/>
      <c r="C14" s="11"/>
      <c r="D14" s="11"/>
      <c r="E14" s="11"/>
    </row>
    <row r="15" spans="1:8" s="7" customFormat="1" ht="39" customHeight="1" x14ac:dyDescent="0.2">
      <c r="A15" s="120" t="s">
        <v>611</v>
      </c>
      <c r="B15" s="10" t="s">
        <v>41</v>
      </c>
    </row>
    <row r="16" spans="1:8" s="7" customFormat="1" ht="12.95" customHeight="1" x14ac:dyDescent="0.2">
      <c r="A16" s="121" t="s">
        <v>606</v>
      </c>
    </row>
    <row r="17" spans="1:4" s="7" customFormat="1" ht="12.95" customHeight="1" x14ac:dyDescent="0.2">
      <c r="A17" s="10"/>
    </row>
    <row r="18" spans="1:4" s="7" customFormat="1" ht="12.95" customHeight="1" x14ac:dyDescent="0.2">
      <c r="A18" s="64" t="s">
        <v>100</v>
      </c>
    </row>
    <row r="19" spans="1:4" s="7" customFormat="1" ht="12.95" customHeight="1" x14ac:dyDescent="0.2">
      <c r="A19" s="122" t="s">
        <v>604</v>
      </c>
    </row>
    <row r="20" spans="1:4" s="7" customFormat="1" ht="12.95" customHeight="1" x14ac:dyDescent="0.2">
      <c r="A20" s="122" t="s">
        <v>605</v>
      </c>
    </row>
    <row r="21" spans="1:4" s="7" customFormat="1" x14ac:dyDescent="0.2">
      <c r="A21" s="9"/>
    </row>
    <row r="22" spans="1:4" s="7" customFormat="1" x14ac:dyDescent="0.2">
      <c r="A22" s="9" t="s">
        <v>528</v>
      </c>
      <c r="B22" s="9"/>
      <c r="C22" s="9"/>
      <c r="D22" s="9"/>
    </row>
    <row r="23" spans="1:4" s="7" customFormat="1" x14ac:dyDescent="0.2">
      <c r="A23" s="9" t="s">
        <v>529</v>
      </c>
      <c r="B23" s="9"/>
      <c r="C23" s="9"/>
      <c r="D23" s="9"/>
    </row>
    <row r="24" spans="1:4" s="7" customFormat="1" x14ac:dyDescent="0.2">
      <c r="A24" s="9" t="s">
        <v>530</v>
      </c>
      <c r="B24" s="9"/>
      <c r="C24" s="9"/>
      <c r="D24" s="9"/>
    </row>
    <row r="25" spans="1:4" s="7" customFormat="1" x14ac:dyDescent="0.2">
      <c r="A25" s="9" t="s">
        <v>531</v>
      </c>
      <c r="B25" s="9"/>
      <c r="C25" s="9"/>
      <c r="D25" s="9"/>
    </row>
    <row r="26" spans="1:4" s="7" customFormat="1" x14ac:dyDescent="0.2">
      <c r="A26" s="9" t="s">
        <v>532</v>
      </c>
      <c r="B26" s="9"/>
      <c r="C26" s="9"/>
      <c r="D26" s="9"/>
    </row>
    <row r="27" spans="1:4" s="7" customFormat="1" x14ac:dyDescent="0.2">
      <c r="A27" s="9"/>
      <c r="B27" s="9"/>
      <c r="C27" s="9"/>
      <c r="D27" s="9"/>
    </row>
    <row r="28" spans="1:4" s="7" customFormat="1" ht="12" x14ac:dyDescent="0.2">
      <c r="A28" s="14" t="s">
        <v>101</v>
      </c>
      <c r="B28" s="9"/>
      <c r="C28" s="9"/>
      <c r="D28" s="9"/>
    </row>
    <row r="29" spans="1:4" s="7" customFormat="1" x14ac:dyDescent="0.2">
      <c r="A29" s="9"/>
      <c r="B29" s="9"/>
      <c r="C29" s="9"/>
      <c r="D29" s="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zoomScale="90" zoomScaleNormal="90" workbookViewId="0">
      <selection activeCell="A6" sqref="A6"/>
    </sheetView>
  </sheetViews>
  <sheetFormatPr baseColWidth="10" defaultColWidth="9.140625" defaultRowHeight="11.25" x14ac:dyDescent="0.2"/>
  <cols>
    <col min="1" max="1" width="10" style="44" customWidth="1"/>
    <col min="2" max="2" width="64.5703125" style="44" bestFit="1" customWidth="1"/>
    <col min="3" max="3" width="16.42578125" style="44" bestFit="1" customWidth="1"/>
    <col min="4" max="4" width="19.140625" style="44" customWidth="1"/>
    <col min="5" max="5" width="28" style="44" customWidth="1"/>
    <col min="6" max="6" width="22.7109375" style="44" customWidth="1"/>
    <col min="7" max="8" width="16.7109375" style="44" customWidth="1"/>
    <col min="9" max="16384" width="9.140625" style="44"/>
  </cols>
  <sheetData>
    <row r="1" spans="1:8" s="40" customFormat="1" ht="18.95" customHeight="1" x14ac:dyDescent="0.25">
      <c r="A1" s="145" t="str">
        <f>'Notas a los Edos Financieros'!A1</f>
        <v>INSTITUTO MUNICIPAL DE LAS MUJERES</v>
      </c>
      <c r="B1" s="146"/>
      <c r="C1" s="146"/>
      <c r="D1" s="146"/>
      <c r="E1" s="146"/>
      <c r="F1" s="146"/>
      <c r="G1" s="133" t="s">
        <v>190</v>
      </c>
      <c r="H1" s="134">
        <f>'Notas a los Edos Financieros'!D1</f>
        <v>2020</v>
      </c>
    </row>
    <row r="2" spans="1:8" s="40" customFormat="1" ht="18.95" customHeight="1" x14ac:dyDescent="0.25">
      <c r="A2" s="145" t="s">
        <v>191</v>
      </c>
      <c r="B2" s="146"/>
      <c r="C2" s="146"/>
      <c r="D2" s="146"/>
      <c r="E2" s="146"/>
      <c r="F2" s="146"/>
      <c r="G2" s="133" t="s">
        <v>192</v>
      </c>
      <c r="H2" s="134" t="str">
        <f>'Notas a los Edos Financieros'!D2</f>
        <v>Trimestral</v>
      </c>
    </row>
    <row r="3" spans="1:8" s="40" customFormat="1" ht="18.95" customHeight="1" x14ac:dyDescent="0.25">
      <c r="A3" s="145" t="str">
        <f>'Notas a los Edos Financieros'!A3</f>
        <v>Correspondiente del 01 DE ENERO al 31 DE DICIEMBRE DE 2020</v>
      </c>
      <c r="B3" s="146"/>
      <c r="C3" s="146"/>
      <c r="D3" s="146"/>
      <c r="E3" s="146"/>
      <c r="F3" s="146"/>
      <c r="G3" s="133" t="s">
        <v>194</v>
      </c>
      <c r="H3" s="134">
        <f>'Notas a los Edos Financieros'!D3</f>
        <v>4</v>
      </c>
    </row>
    <row r="4" spans="1:8" x14ac:dyDescent="0.2">
      <c r="A4" s="42" t="s">
        <v>195</v>
      </c>
      <c r="B4" s="43"/>
      <c r="C4" s="43"/>
      <c r="D4" s="43"/>
      <c r="E4" s="43"/>
      <c r="F4" s="43"/>
      <c r="G4" s="43"/>
      <c r="H4" s="43"/>
    </row>
    <row r="6" spans="1:8" x14ac:dyDescent="0.2">
      <c r="A6" s="43" t="s">
        <v>591</v>
      </c>
      <c r="B6" s="43"/>
      <c r="C6" s="43"/>
      <c r="D6" s="43"/>
      <c r="E6" s="43"/>
      <c r="F6" s="43"/>
      <c r="G6" s="43"/>
      <c r="H6" s="43"/>
    </row>
    <row r="7" spans="1:8" x14ac:dyDescent="0.2">
      <c r="A7" s="45" t="s">
        <v>150</v>
      </c>
      <c r="B7" s="45" t="s">
        <v>147</v>
      </c>
      <c r="C7" s="45" t="s">
        <v>148</v>
      </c>
      <c r="D7" s="45" t="s">
        <v>149</v>
      </c>
      <c r="E7" s="45"/>
      <c r="F7" s="45"/>
      <c r="G7" s="45"/>
      <c r="H7" s="45"/>
    </row>
    <row r="8" spans="1:8" x14ac:dyDescent="0.2">
      <c r="A8" s="46">
        <v>1114</v>
      </c>
      <c r="B8" s="44" t="s">
        <v>196</v>
      </c>
      <c r="C8" s="48">
        <v>0</v>
      </c>
    </row>
    <row r="9" spans="1:8" x14ac:dyDescent="0.2">
      <c r="A9" s="46">
        <v>1115</v>
      </c>
      <c r="B9" s="44" t="s">
        <v>197</v>
      </c>
      <c r="C9" s="48">
        <v>0</v>
      </c>
    </row>
    <row r="10" spans="1:8" x14ac:dyDescent="0.2">
      <c r="A10" s="46">
        <v>1121</v>
      </c>
      <c r="B10" s="44" t="s">
        <v>198</v>
      </c>
      <c r="C10" s="48">
        <v>0</v>
      </c>
    </row>
    <row r="11" spans="1:8" x14ac:dyDescent="0.2">
      <c r="A11" s="46">
        <v>1211</v>
      </c>
      <c r="B11" s="44" t="s">
        <v>199</v>
      </c>
      <c r="C11" s="48">
        <v>0</v>
      </c>
      <c r="D11" s="44">
        <v>0</v>
      </c>
    </row>
    <row r="13" spans="1:8" x14ac:dyDescent="0.2">
      <c r="A13" s="43" t="s">
        <v>592</v>
      </c>
      <c r="B13" s="43"/>
      <c r="C13" s="43"/>
      <c r="D13" s="43"/>
      <c r="E13" s="43"/>
      <c r="F13" s="43"/>
      <c r="G13" s="43"/>
      <c r="H13" s="43"/>
    </row>
    <row r="14" spans="1:8" x14ac:dyDescent="0.2">
      <c r="A14" s="45" t="s">
        <v>150</v>
      </c>
      <c r="B14" s="45" t="s">
        <v>147</v>
      </c>
      <c r="C14" s="45" t="s">
        <v>148</v>
      </c>
      <c r="D14" s="45">
        <v>2018</v>
      </c>
      <c r="E14" s="45">
        <f>D14-1</f>
        <v>2017</v>
      </c>
      <c r="F14" s="45">
        <f>E14-1</f>
        <v>2016</v>
      </c>
      <c r="G14" s="45">
        <f>F14-1</f>
        <v>2015</v>
      </c>
      <c r="H14" s="45" t="s">
        <v>181</v>
      </c>
    </row>
    <row r="15" spans="1:8" x14ac:dyDescent="0.2">
      <c r="A15" s="46">
        <v>1122</v>
      </c>
      <c r="B15" s="44" t="s">
        <v>200</v>
      </c>
      <c r="C15" s="48">
        <v>602702.63</v>
      </c>
      <c r="D15" s="48">
        <v>0</v>
      </c>
      <c r="E15" s="48">
        <v>0</v>
      </c>
      <c r="F15" s="48">
        <v>0</v>
      </c>
      <c r="G15" s="48">
        <v>0</v>
      </c>
    </row>
    <row r="16" spans="1:8" x14ac:dyDescent="0.2">
      <c r="A16" s="46">
        <v>1124</v>
      </c>
      <c r="B16" s="44" t="s">
        <v>201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8" spans="1:8" x14ac:dyDescent="0.2">
      <c r="A18" s="43" t="s">
        <v>593</v>
      </c>
      <c r="B18" s="43"/>
      <c r="C18" s="43"/>
      <c r="D18" s="43"/>
      <c r="E18" s="43"/>
      <c r="F18" s="43"/>
      <c r="G18" s="43"/>
      <c r="H18" s="43"/>
    </row>
    <row r="19" spans="1:8" x14ac:dyDescent="0.2">
      <c r="A19" s="45" t="s">
        <v>150</v>
      </c>
      <c r="B19" s="45" t="s">
        <v>147</v>
      </c>
      <c r="C19" s="45" t="s">
        <v>148</v>
      </c>
      <c r="D19" s="45" t="s">
        <v>202</v>
      </c>
      <c r="E19" s="45" t="s">
        <v>203</v>
      </c>
      <c r="F19" s="45" t="s">
        <v>204</v>
      </c>
      <c r="G19" s="45" t="s">
        <v>205</v>
      </c>
      <c r="H19" s="45" t="s">
        <v>206</v>
      </c>
    </row>
    <row r="20" spans="1:8" x14ac:dyDescent="0.2">
      <c r="A20" s="46">
        <v>1123</v>
      </c>
      <c r="B20" s="44" t="s">
        <v>207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8" x14ac:dyDescent="0.2">
      <c r="A21" s="46">
        <v>1125</v>
      </c>
      <c r="B21" s="44" t="s">
        <v>208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8" x14ac:dyDescent="0.2">
      <c r="A22" s="131">
        <v>1126</v>
      </c>
      <c r="B22" s="132" t="s">
        <v>623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8" x14ac:dyDescent="0.2">
      <c r="A23" s="131">
        <v>1129</v>
      </c>
      <c r="B23" s="132" t="s">
        <v>624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8" x14ac:dyDescent="0.2">
      <c r="A24" s="46">
        <v>1131</v>
      </c>
      <c r="B24" s="44" t="s">
        <v>209</v>
      </c>
      <c r="C24" s="48">
        <v>11615.69</v>
      </c>
      <c r="D24" s="48">
        <v>11615.69</v>
      </c>
      <c r="E24" s="48">
        <v>0</v>
      </c>
      <c r="F24" s="48">
        <v>0</v>
      </c>
      <c r="G24" s="48">
        <v>0</v>
      </c>
    </row>
    <row r="25" spans="1:8" x14ac:dyDescent="0.2">
      <c r="A25" s="46">
        <v>1132</v>
      </c>
      <c r="B25" s="44" t="s">
        <v>210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8" x14ac:dyDescent="0.2">
      <c r="A26" s="46">
        <v>1133</v>
      </c>
      <c r="B26" s="44" t="s">
        <v>211</v>
      </c>
      <c r="C26" s="48">
        <v>6053.95</v>
      </c>
      <c r="D26" s="48">
        <v>6053.95</v>
      </c>
      <c r="E26" s="48">
        <v>0</v>
      </c>
      <c r="F26" s="48">
        <v>0</v>
      </c>
      <c r="G26" s="48">
        <v>0</v>
      </c>
    </row>
    <row r="27" spans="1:8" x14ac:dyDescent="0.2">
      <c r="A27" s="46">
        <v>1134</v>
      </c>
      <c r="B27" s="44" t="s">
        <v>212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8" x14ac:dyDescent="0.2">
      <c r="A28" s="46">
        <v>1139</v>
      </c>
      <c r="B28" s="44" t="s">
        <v>213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30" spans="1:8" x14ac:dyDescent="0.2">
      <c r="A30" s="43" t="s">
        <v>625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45" t="s">
        <v>150</v>
      </c>
      <c r="B31" s="45" t="s">
        <v>147</v>
      </c>
      <c r="C31" s="45" t="s">
        <v>148</v>
      </c>
      <c r="D31" s="45" t="s">
        <v>160</v>
      </c>
      <c r="E31" s="45" t="s">
        <v>159</v>
      </c>
      <c r="F31" s="45" t="s">
        <v>214</v>
      </c>
      <c r="G31" s="45" t="s">
        <v>162</v>
      </c>
      <c r="H31" s="45"/>
    </row>
    <row r="32" spans="1:8" x14ac:dyDescent="0.2">
      <c r="A32" s="46">
        <v>1140</v>
      </c>
      <c r="B32" s="44" t="s">
        <v>215</v>
      </c>
      <c r="C32" s="48">
        <v>0</v>
      </c>
    </row>
    <row r="33" spans="1:8" x14ac:dyDescent="0.2">
      <c r="A33" s="46">
        <v>1141</v>
      </c>
      <c r="B33" s="44" t="s">
        <v>216</v>
      </c>
      <c r="C33" s="48">
        <v>0</v>
      </c>
    </row>
    <row r="34" spans="1:8" x14ac:dyDescent="0.2">
      <c r="A34" s="46">
        <v>1142</v>
      </c>
      <c r="B34" s="44" t="s">
        <v>217</v>
      </c>
      <c r="C34" s="48">
        <v>0</v>
      </c>
    </row>
    <row r="35" spans="1:8" x14ac:dyDescent="0.2">
      <c r="A35" s="46">
        <v>1143</v>
      </c>
      <c r="B35" s="44" t="s">
        <v>218</v>
      </c>
      <c r="C35" s="48">
        <v>0</v>
      </c>
    </row>
    <row r="36" spans="1:8" x14ac:dyDescent="0.2">
      <c r="A36" s="46">
        <v>1144</v>
      </c>
      <c r="B36" s="44" t="s">
        <v>219</v>
      </c>
      <c r="C36" s="48">
        <v>0</v>
      </c>
    </row>
    <row r="37" spans="1:8" x14ac:dyDescent="0.2">
      <c r="A37" s="46">
        <v>1145</v>
      </c>
      <c r="B37" s="44" t="s">
        <v>220</v>
      </c>
      <c r="C37" s="48">
        <v>0</v>
      </c>
    </row>
    <row r="39" spans="1:8" x14ac:dyDescent="0.2">
      <c r="A39" s="43" t="s">
        <v>594</v>
      </c>
      <c r="B39" s="43"/>
      <c r="C39" s="43"/>
      <c r="D39" s="43"/>
      <c r="E39" s="43"/>
      <c r="F39" s="43"/>
      <c r="G39" s="43"/>
      <c r="H39" s="43"/>
    </row>
    <row r="40" spans="1:8" x14ac:dyDescent="0.2">
      <c r="A40" s="45" t="s">
        <v>150</v>
      </c>
      <c r="B40" s="45" t="s">
        <v>147</v>
      </c>
      <c r="C40" s="45" t="s">
        <v>148</v>
      </c>
      <c r="D40" s="45" t="s">
        <v>158</v>
      </c>
      <c r="E40" s="45" t="s">
        <v>161</v>
      </c>
      <c r="F40" s="45" t="s">
        <v>221</v>
      </c>
      <c r="G40" s="45"/>
      <c r="H40" s="45"/>
    </row>
    <row r="41" spans="1:8" x14ac:dyDescent="0.2">
      <c r="A41" s="46">
        <v>1150</v>
      </c>
      <c r="B41" s="44" t="s">
        <v>222</v>
      </c>
      <c r="C41" s="48">
        <v>0</v>
      </c>
    </row>
    <row r="42" spans="1:8" x14ac:dyDescent="0.2">
      <c r="A42" s="46">
        <v>1151</v>
      </c>
      <c r="B42" s="44" t="s">
        <v>223</v>
      </c>
      <c r="C42" s="48">
        <v>0</v>
      </c>
    </row>
    <row r="44" spans="1:8" x14ac:dyDescent="0.2">
      <c r="A44" s="43" t="s">
        <v>595</v>
      </c>
      <c r="B44" s="43"/>
      <c r="C44" s="43"/>
      <c r="D44" s="43"/>
      <c r="E44" s="43"/>
      <c r="F44" s="43"/>
      <c r="G44" s="43"/>
      <c r="H44" s="43"/>
    </row>
    <row r="45" spans="1:8" x14ac:dyDescent="0.2">
      <c r="A45" s="45" t="s">
        <v>150</v>
      </c>
      <c r="B45" s="45" t="s">
        <v>147</v>
      </c>
      <c r="C45" s="45" t="s">
        <v>148</v>
      </c>
      <c r="D45" s="45" t="s">
        <v>149</v>
      </c>
      <c r="E45" s="45" t="s">
        <v>206</v>
      </c>
      <c r="F45" s="45"/>
      <c r="G45" s="45"/>
      <c r="H45" s="45"/>
    </row>
    <row r="46" spans="1:8" x14ac:dyDescent="0.2">
      <c r="A46" s="46">
        <v>1213</v>
      </c>
      <c r="B46" s="44" t="s">
        <v>224</v>
      </c>
      <c r="C46" s="48">
        <v>0</v>
      </c>
    </row>
    <row r="48" spans="1:8" x14ac:dyDescent="0.2">
      <c r="A48" s="43" t="s">
        <v>596</v>
      </c>
      <c r="B48" s="43"/>
      <c r="C48" s="43"/>
      <c r="D48" s="43"/>
      <c r="E48" s="43"/>
      <c r="F48" s="43"/>
      <c r="G48" s="43"/>
      <c r="H48" s="43"/>
    </row>
    <row r="49" spans="1:8" x14ac:dyDescent="0.2">
      <c r="A49" s="45" t="s">
        <v>150</v>
      </c>
      <c r="B49" s="45" t="s">
        <v>147</v>
      </c>
      <c r="C49" s="45" t="s">
        <v>148</v>
      </c>
      <c r="D49" s="45"/>
      <c r="E49" s="45"/>
      <c r="F49" s="45"/>
      <c r="G49" s="45"/>
      <c r="H49" s="45"/>
    </row>
    <row r="50" spans="1:8" x14ac:dyDescent="0.2">
      <c r="A50" s="46">
        <v>1214</v>
      </c>
      <c r="B50" s="44" t="s">
        <v>225</v>
      </c>
      <c r="C50" s="48">
        <v>0</v>
      </c>
    </row>
    <row r="52" spans="1:8" x14ac:dyDescent="0.2">
      <c r="A52" s="43" t="s">
        <v>597</v>
      </c>
      <c r="B52" s="43"/>
      <c r="C52" s="43"/>
      <c r="D52" s="43"/>
      <c r="E52" s="43"/>
      <c r="F52" s="43"/>
      <c r="G52" s="43"/>
      <c r="H52" s="43"/>
    </row>
    <row r="53" spans="1:8" x14ac:dyDescent="0.2">
      <c r="A53" s="45" t="s">
        <v>150</v>
      </c>
      <c r="B53" s="45" t="s">
        <v>147</v>
      </c>
      <c r="C53" s="45" t="s">
        <v>148</v>
      </c>
      <c r="D53" s="45" t="s">
        <v>163</v>
      </c>
      <c r="E53" s="45" t="s">
        <v>164</v>
      </c>
      <c r="F53" s="45" t="s">
        <v>158</v>
      </c>
      <c r="G53" s="45" t="s">
        <v>226</v>
      </c>
      <c r="H53" s="45" t="s">
        <v>165</v>
      </c>
    </row>
    <row r="54" spans="1:8" x14ac:dyDescent="0.2">
      <c r="A54" s="123">
        <v>1230</v>
      </c>
      <c r="B54" s="124" t="s">
        <v>227</v>
      </c>
      <c r="C54" s="125">
        <f>+SUM(C55:C61)</f>
        <v>24764626.140000001</v>
      </c>
      <c r="D54" s="125">
        <f>+SUM(D55:D61)</f>
        <v>666635.04</v>
      </c>
      <c r="E54" s="125">
        <f>+SUM(E55:E61)</f>
        <v>3667921.7169099962</v>
      </c>
    </row>
    <row r="55" spans="1:8" x14ac:dyDescent="0.2">
      <c r="A55" s="46">
        <v>1231</v>
      </c>
      <c r="B55" s="44" t="s">
        <v>228</v>
      </c>
      <c r="C55" s="48">
        <v>4563565</v>
      </c>
      <c r="D55" s="48">
        <v>0</v>
      </c>
      <c r="E55" s="48">
        <v>0</v>
      </c>
    </row>
    <row r="56" spans="1:8" x14ac:dyDescent="0.2">
      <c r="A56" s="46">
        <v>1232</v>
      </c>
      <c r="B56" s="44" t="s">
        <v>229</v>
      </c>
      <c r="C56" s="48">
        <v>0</v>
      </c>
      <c r="D56" s="48">
        <v>0</v>
      </c>
      <c r="E56" s="48">
        <v>0</v>
      </c>
    </row>
    <row r="57" spans="1:8" x14ac:dyDescent="0.2">
      <c r="A57" s="46">
        <v>1233</v>
      </c>
      <c r="B57" s="44" t="s">
        <v>230</v>
      </c>
      <c r="C57" s="48">
        <v>20201061.140000001</v>
      </c>
      <c r="D57" s="48">
        <v>666635.04</v>
      </c>
      <c r="E57" s="48">
        <v>3667921.7169099962</v>
      </c>
      <c r="F57" s="44" t="s">
        <v>613</v>
      </c>
      <c r="G57" s="44">
        <v>0.03</v>
      </c>
    </row>
    <row r="58" spans="1:8" x14ac:dyDescent="0.2">
      <c r="A58" s="46">
        <v>1234</v>
      </c>
      <c r="B58" s="44" t="s">
        <v>231</v>
      </c>
      <c r="C58" s="48">
        <v>0</v>
      </c>
      <c r="D58" s="48">
        <v>0</v>
      </c>
      <c r="E58" s="48">
        <v>0</v>
      </c>
    </row>
    <row r="59" spans="1:8" x14ac:dyDescent="0.2">
      <c r="A59" s="46">
        <v>1235</v>
      </c>
      <c r="B59" s="44" t="s">
        <v>232</v>
      </c>
      <c r="C59" s="48">
        <v>0</v>
      </c>
      <c r="D59" s="48">
        <v>0</v>
      </c>
      <c r="E59" s="48">
        <v>0</v>
      </c>
    </row>
    <row r="60" spans="1:8" x14ac:dyDescent="0.2">
      <c r="A60" s="46">
        <v>1236</v>
      </c>
      <c r="B60" s="44" t="s">
        <v>233</v>
      </c>
      <c r="C60" s="48">
        <v>0</v>
      </c>
      <c r="D60" s="48">
        <v>0</v>
      </c>
      <c r="E60" s="48">
        <v>0</v>
      </c>
    </row>
    <row r="61" spans="1:8" x14ac:dyDescent="0.2">
      <c r="A61" s="46">
        <v>1239</v>
      </c>
      <c r="B61" s="44" t="s">
        <v>234</v>
      </c>
      <c r="C61" s="48">
        <v>0</v>
      </c>
      <c r="D61" s="48">
        <v>0</v>
      </c>
      <c r="E61" s="48">
        <v>0</v>
      </c>
    </row>
    <row r="62" spans="1:8" x14ac:dyDescent="0.2">
      <c r="A62" s="46">
        <v>1240</v>
      </c>
      <c r="B62" s="44" t="s">
        <v>235</v>
      </c>
      <c r="C62" s="48">
        <f>+SUM(C63:C70)</f>
        <v>3733942.93</v>
      </c>
      <c r="D62" s="48">
        <f t="shared" ref="D62:E62" si="0">+SUM(D63:D70)</f>
        <v>265002.82</v>
      </c>
      <c r="E62" s="48">
        <f t="shared" si="0"/>
        <v>2797380.6951874997</v>
      </c>
    </row>
    <row r="63" spans="1:8" x14ac:dyDescent="0.2">
      <c r="A63" s="46">
        <v>1241</v>
      </c>
      <c r="B63" s="44" t="s">
        <v>236</v>
      </c>
      <c r="C63" s="48">
        <v>2518330.66</v>
      </c>
      <c r="D63" s="48">
        <v>208025.99</v>
      </c>
      <c r="E63" s="48">
        <v>1581768.423520833</v>
      </c>
      <c r="F63" s="44" t="s">
        <v>613</v>
      </c>
      <c r="G63" s="44">
        <v>0.1</v>
      </c>
    </row>
    <row r="64" spans="1:8" x14ac:dyDescent="0.2">
      <c r="A64" s="46">
        <v>1242</v>
      </c>
      <c r="B64" s="44" t="s">
        <v>237</v>
      </c>
      <c r="C64" s="48">
        <v>751218.27</v>
      </c>
      <c r="D64" s="48">
        <v>26876.83</v>
      </c>
      <c r="E64" s="48">
        <v>751218.27166666661</v>
      </c>
      <c r="F64" s="44" t="s">
        <v>613</v>
      </c>
      <c r="G64" s="44">
        <v>0.2</v>
      </c>
    </row>
    <row r="65" spans="1:8" x14ac:dyDescent="0.2">
      <c r="A65" s="46">
        <v>1243</v>
      </c>
      <c r="B65" s="44" t="s">
        <v>238</v>
      </c>
      <c r="C65" s="48">
        <v>0</v>
      </c>
      <c r="D65" s="48">
        <v>0</v>
      </c>
      <c r="E65" s="48">
        <v>0</v>
      </c>
    </row>
    <row r="66" spans="1:8" x14ac:dyDescent="0.2">
      <c r="A66" s="46">
        <v>1244</v>
      </c>
      <c r="B66" s="44" t="s">
        <v>239</v>
      </c>
      <c r="C66" s="48">
        <v>464394</v>
      </c>
      <c r="D66" s="48">
        <v>30100</v>
      </c>
      <c r="E66" s="48">
        <v>464393.99999999994</v>
      </c>
      <c r="F66" s="44" t="s">
        <v>613</v>
      </c>
      <c r="G66" s="44">
        <v>0.2</v>
      </c>
    </row>
    <row r="67" spans="1:8" x14ac:dyDescent="0.2">
      <c r="A67" s="46">
        <v>1245</v>
      </c>
      <c r="B67" s="44" t="s">
        <v>240</v>
      </c>
      <c r="C67" s="48">
        <v>0</v>
      </c>
      <c r="D67" s="48">
        <v>0</v>
      </c>
      <c r="E67" s="48">
        <v>0</v>
      </c>
    </row>
    <row r="68" spans="1:8" x14ac:dyDescent="0.2">
      <c r="A68" s="46">
        <v>1246</v>
      </c>
      <c r="B68" s="44" t="s">
        <v>241</v>
      </c>
      <c r="C68" s="48">
        <v>0</v>
      </c>
      <c r="D68" s="48">
        <v>0</v>
      </c>
      <c r="E68" s="48">
        <v>0</v>
      </c>
      <c r="F68" s="44" t="s">
        <v>613</v>
      </c>
      <c r="G68" s="44">
        <v>0.1</v>
      </c>
    </row>
    <row r="69" spans="1:8" x14ac:dyDescent="0.2">
      <c r="A69" s="46">
        <v>1247</v>
      </c>
      <c r="B69" s="44" t="s">
        <v>242</v>
      </c>
      <c r="C69" s="48">
        <v>0</v>
      </c>
      <c r="D69" s="48">
        <v>0</v>
      </c>
      <c r="E69" s="48">
        <v>0</v>
      </c>
    </row>
    <row r="70" spans="1:8" x14ac:dyDescent="0.2">
      <c r="A70" s="46">
        <v>1248</v>
      </c>
      <c r="B70" s="44" t="s">
        <v>243</v>
      </c>
      <c r="C70" s="48">
        <v>0</v>
      </c>
      <c r="D70" s="48">
        <v>0</v>
      </c>
      <c r="E70" s="48">
        <v>0</v>
      </c>
    </row>
    <row r="72" spans="1:8" x14ac:dyDescent="0.2">
      <c r="A72" s="43" t="s">
        <v>598</v>
      </c>
      <c r="B72" s="43"/>
      <c r="C72" s="43"/>
      <c r="D72" s="43"/>
      <c r="E72" s="43"/>
      <c r="F72" s="43"/>
      <c r="G72" s="43"/>
      <c r="H72" s="43"/>
    </row>
    <row r="73" spans="1:8" x14ac:dyDescent="0.2">
      <c r="A73" s="45" t="s">
        <v>150</v>
      </c>
      <c r="B73" s="45" t="s">
        <v>147</v>
      </c>
      <c r="C73" s="45" t="s">
        <v>148</v>
      </c>
      <c r="D73" s="45" t="s">
        <v>166</v>
      </c>
      <c r="E73" s="45" t="s">
        <v>244</v>
      </c>
      <c r="F73" s="45" t="s">
        <v>158</v>
      </c>
      <c r="G73" s="45" t="s">
        <v>226</v>
      </c>
      <c r="H73" s="45" t="s">
        <v>165</v>
      </c>
    </row>
    <row r="74" spans="1:8" x14ac:dyDescent="0.2">
      <c r="A74" s="46">
        <v>1250</v>
      </c>
      <c r="B74" s="44" t="s">
        <v>245</v>
      </c>
      <c r="C74" s="48">
        <f>+C75</f>
        <v>28570.799999999999</v>
      </c>
      <c r="D74" s="48">
        <f>+D75</f>
        <v>5857.4</v>
      </c>
      <c r="E74" s="48">
        <f>+E75</f>
        <v>24217.410450000003</v>
      </c>
      <c r="F74" s="44" t="s">
        <v>613</v>
      </c>
      <c r="G74" s="44">
        <v>0.33329999999999999</v>
      </c>
    </row>
    <row r="75" spans="1:8" x14ac:dyDescent="0.2">
      <c r="A75" s="46">
        <v>1251</v>
      </c>
      <c r="B75" s="44" t="s">
        <v>246</v>
      </c>
      <c r="C75" s="48">
        <v>28570.799999999999</v>
      </c>
      <c r="D75" s="48">
        <v>5857.4</v>
      </c>
      <c r="E75" s="48">
        <v>24217.410450000003</v>
      </c>
      <c r="F75" s="44" t="s">
        <v>613</v>
      </c>
      <c r="G75" s="44">
        <v>0.33329999999999999</v>
      </c>
      <c r="H75" s="48"/>
    </row>
    <row r="76" spans="1:8" x14ac:dyDescent="0.2">
      <c r="A76" s="46">
        <v>1252</v>
      </c>
      <c r="B76" s="44" t="s">
        <v>247</v>
      </c>
      <c r="C76" s="48">
        <v>0</v>
      </c>
      <c r="D76" s="48">
        <v>0</v>
      </c>
      <c r="E76" s="48">
        <v>0</v>
      </c>
    </row>
    <row r="77" spans="1:8" x14ac:dyDescent="0.2">
      <c r="A77" s="46">
        <v>1253</v>
      </c>
      <c r="B77" s="44" t="s">
        <v>248</v>
      </c>
      <c r="C77" s="48">
        <v>0</v>
      </c>
      <c r="D77" s="48">
        <v>0</v>
      </c>
      <c r="E77" s="48">
        <v>0</v>
      </c>
    </row>
    <row r="78" spans="1:8" x14ac:dyDescent="0.2">
      <c r="A78" s="46">
        <v>1254</v>
      </c>
      <c r="B78" s="44" t="s">
        <v>249</v>
      </c>
      <c r="C78" s="48">
        <v>0</v>
      </c>
      <c r="D78" s="48">
        <v>0</v>
      </c>
      <c r="E78" s="48">
        <v>0</v>
      </c>
    </row>
    <row r="79" spans="1:8" x14ac:dyDescent="0.2">
      <c r="A79" s="46">
        <v>1259</v>
      </c>
      <c r="B79" s="44" t="s">
        <v>250</v>
      </c>
      <c r="C79" s="48">
        <v>0</v>
      </c>
      <c r="D79" s="48">
        <v>0</v>
      </c>
      <c r="E79" s="48">
        <v>0</v>
      </c>
    </row>
    <row r="80" spans="1:8" x14ac:dyDescent="0.2">
      <c r="A80" s="46">
        <v>1270</v>
      </c>
      <c r="B80" s="44" t="s">
        <v>251</v>
      </c>
      <c r="C80" s="48">
        <v>0</v>
      </c>
      <c r="D80" s="48">
        <v>0</v>
      </c>
      <c r="E80" s="48">
        <v>0</v>
      </c>
    </row>
    <row r="81" spans="1:8" x14ac:dyDescent="0.2">
      <c r="A81" s="46">
        <v>1271</v>
      </c>
      <c r="B81" s="44" t="s">
        <v>252</v>
      </c>
      <c r="C81" s="48">
        <v>0</v>
      </c>
      <c r="D81" s="48">
        <v>0</v>
      </c>
      <c r="E81" s="48">
        <v>0</v>
      </c>
    </row>
    <row r="82" spans="1:8" x14ac:dyDescent="0.2">
      <c r="A82" s="46">
        <v>1272</v>
      </c>
      <c r="B82" s="44" t="s">
        <v>253</v>
      </c>
      <c r="C82" s="48">
        <v>0</v>
      </c>
      <c r="D82" s="48">
        <v>0</v>
      </c>
      <c r="E82" s="48">
        <v>0</v>
      </c>
    </row>
    <row r="83" spans="1:8" x14ac:dyDescent="0.2">
      <c r="A83" s="46">
        <v>1273</v>
      </c>
      <c r="B83" s="44" t="s">
        <v>254</v>
      </c>
      <c r="C83" s="48">
        <v>0</v>
      </c>
      <c r="D83" s="48">
        <v>0</v>
      </c>
      <c r="E83" s="48">
        <v>0</v>
      </c>
    </row>
    <row r="84" spans="1:8" x14ac:dyDescent="0.2">
      <c r="A84" s="46">
        <v>1274</v>
      </c>
      <c r="B84" s="44" t="s">
        <v>255</v>
      </c>
      <c r="C84" s="48">
        <v>0</v>
      </c>
      <c r="D84" s="48">
        <v>0</v>
      </c>
      <c r="E84" s="48">
        <v>0</v>
      </c>
    </row>
    <row r="85" spans="1:8" x14ac:dyDescent="0.2">
      <c r="A85" s="46">
        <v>1275</v>
      </c>
      <c r="B85" s="44" t="s">
        <v>256</v>
      </c>
      <c r="C85" s="48">
        <v>0</v>
      </c>
      <c r="D85" s="48">
        <v>0</v>
      </c>
      <c r="E85" s="48">
        <v>0</v>
      </c>
    </row>
    <row r="86" spans="1:8" x14ac:dyDescent="0.2">
      <c r="A86" s="46">
        <v>1279</v>
      </c>
      <c r="B86" s="44" t="s">
        <v>257</v>
      </c>
      <c r="C86" s="48">
        <v>0</v>
      </c>
      <c r="D86" s="48">
        <v>0</v>
      </c>
      <c r="E86" s="48">
        <v>0</v>
      </c>
    </row>
    <row r="88" spans="1:8" x14ac:dyDescent="0.2">
      <c r="A88" s="43" t="s">
        <v>599</v>
      </c>
      <c r="B88" s="43"/>
      <c r="C88" s="43"/>
      <c r="D88" s="43"/>
      <c r="E88" s="43"/>
      <c r="F88" s="43"/>
      <c r="G88" s="43"/>
      <c r="H88" s="43"/>
    </row>
    <row r="89" spans="1:8" x14ac:dyDescent="0.2">
      <c r="A89" s="45" t="s">
        <v>150</v>
      </c>
      <c r="B89" s="45" t="s">
        <v>147</v>
      </c>
      <c r="C89" s="45" t="s">
        <v>148</v>
      </c>
      <c r="D89" s="45" t="s">
        <v>258</v>
      </c>
      <c r="E89" s="45"/>
      <c r="F89" s="45"/>
      <c r="G89" s="45"/>
      <c r="H89" s="45"/>
    </row>
    <row r="90" spans="1:8" x14ac:dyDescent="0.2">
      <c r="A90" s="46">
        <v>1160</v>
      </c>
      <c r="B90" s="44" t="s">
        <v>259</v>
      </c>
      <c r="C90" s="48">
        <v>0</v>
      </c>
    </row>
    <row r="91" spans="1:8" x14ac:dyDescent="0.2">
      <c r="A91" s="46">
        <v>1161</v>
      </c>
      <c r="B91" s="44" t="s">
        <v>260</v>
      </c>
      <c r="C91" s="48">
        <v>0</v>
      </c>
    </row>
    <row r="92" spans="1:8" x14ac:dyDescent="0.2">
      <c r="A92" s="46">
        <v>1162</v>
      </c>
      <c r="B92" s="44" t="s">
        <v>261</v>
      </c>
      <c r="C92" s="48">
        <v>0</v>
      </c>
    </row>
    <row r="94" spans="1:8" x14ac:dyDescent="0.2">
      <c r="A94" s="43" t="s">
        <v>600</v>
      </c>
      <c r="B94" s="43"/>
      <c r="C94" s="43"/>
      <c r="D94" s="43"/>
      <c r="E94" s="43"/>
      <c r="F94" s="43"/>
      <c r="G94" s="43"/>
      <c r="H94" s="43"/>
    </row>
    <row r="95" spans="1:8" x14ac:dyDescent="0.2">
      <c r="A95" s="45" t="s">
        <v>150</v>
      </c>
      <c r="B95" s="45" t="s">
        <v>147</v>
      </c>
      <c r="C95" s="45" t="s">
        <v>148</v>
      </c>
      <c r="D95" s="45" t="s">
        <v>206</v>
      </c>
      <c r="E95" s="45"/>
      <c r="F95" s="45"/>
      <c r="G95" s="45"/>
      <c r="H95" s="45"/>
    </row>
    <row r="96" spans="1:8" x14ac:dyDescent="0.2">
      <c r="A96" s="46">
        <v>1290</v>
      </c>
      <c r="B96" s="44" t="s">
        <v>262</v>
      </c>
      <c r="C96" s="48">
        <v>0</v>
      </c>
    </row>
    <row r="97" spans="1:8" x14ac:dyDescent="0.2">
      <c r="A97" s="46">
        <v>1291</v>
      </c>
      <c r="B97" s="44" t="s">
        <v>263</v>
      </c>
      <c r="C97" s="48">
        <v>0</v>
      </c>
    </row>
    <row r="98" spans="1:8" x14ac:dyDescent="0.2">
      <c r="A98" s="46">
        <v>1292</v>
      </c>
      <c r="B98" s="44" t="s">
        <v>264</v>
      </c>
      <c r="C98" s="48">
        <v>0</v>
      </c>
    </row>
    <row r="99" spans="1:8" x14ac:dyDescent="0.2">
      <c r="A99" s="46">
        <v>1293</v>
      </c>
      <c r="B99" s="44" t="s">
        <v>265</v>
      </c>
      <c r="C99" s="48">
        <v>0</v>
      </c>
    </row>
    <row r="101" spans="1:8" x14ac:dyDescent="0.2">
      <c r="A101" s="43" t="s">
        <v>601</v>
      </c>
      <c r="B101" s="43"/>
      <c r="C101" s="43"/>
      <c r="D101" s="43"/>
      <c r="E101" s="43"/>
      <c r="F101" s="43"/>
      <c r="G101" s="43"/>
      <c r="H101" s="43"/>
    </row>
    <row r="102" spans="1:8" x14ac:dyDescent="0.2">
      <c r="A102" s="45" t="s">
        <v>150</v>
      </c>
      <c r="B102" s="45" t="s">
        <v>147</v>
      </c>
      <c r="C102" s="45" t="s">
        <v>148</v>
      </c>
      <c r="D102" s="45" t="s">
        <v>202</v>
      </c>
      <c r="E102" s="45" t="s">
        <v>203</v>
      </c>
      <c r="F102" s="45" t="s">
        <v>204</v>
      </c>
      <c r="G102" s="45" t="s">
        <v>266</v>
      </c>
      <c r="H102" s="45" t="s">
        <v>267</v>
      </c>
    </row>
    <row r="103" spans="1:8" x14ac:dyDescent="0.2">
      <c r="A103" s="46">
        <v>2110</v>
      </c>
      <c r="B103" s="44" t="s">
        <v>268</v>
      </c>
      <c r="C103" s="48">
        <f>+C104+C105+C106+C107+C110</f>
        <v>431603.39</v>
      </c>
      <c r="D103" s="48">
        <f>SUM(D104:D116)</f>
        <v>431603.39</v>
      </c>
      <c r="E103" s="48">
        <f t="shared" ref="E103" si="1">SUM(E104:E116)</f>
        <v>0</v>
      </c>
      <c r="F103" s="48">
        <v>0</v>
      </c>
      <c r="G103" s="48">
        <v>0</v>
      </c>
    </row>
    <row r="104" spans="1:8" x14ac:dyDescent="0.2">
      <c r="A104" s="46">
        <v>2111</v>
      </c>
      <c r="B104" s="44" t="s">
        <v>269</v>
      </c>
      <c r="C104" s="48">
        <f>+D104</f>
        <v>0.5</v>
      </c>
      <c r="D104" s="48">
        <v>0.5</v>
      </c>
      <c r="E104" s="48">
        <v>0</v>
      </c>
      <c r="F104" s="48">
        <v>0</v>
      </c>
      <c r="G104" s="48">
        <v>0</v>
      </c>
    </row>
    <row r="105" spans="1:8" x14ac:dyDescent="0.2">
      <c r="A105" s="46">
        <v>2112</v>
      </c>
      <c r="B105" s="44" t="s">
        <v>270</v>
      </c>
      <c r="C105" s="48">
        <f>+D105</f>
        <v>7128.87</v>
      </c>
      <c r="D105" s="48">
        <v>7128.87</v>
      </c>
      <c r="E105" s="48">
        <v>0</v>
      </c>
      <c r="F105" s="48">
        <v>0</v>
      </c>
      <c r="G105" s="48">
        <v>0</v>
      </c>
    </row>
    <row r="106" spans="1:8" x14ac:dyDescent="0.2">
      <c r="A106" s="46">
        <v>2113</v>
      </c>
      <c r="B106" s="44" t="s">
        <v>271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</row>
    <row r="107" spans="1:8" x14ac:dyDescent="0.2">
      <c r="A107" s="46">
        <v>2114</v>
      </c>
      <c r="B107" s="44" t="s">
        <v>272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</row>
    <row r="108" spans="1:8" x14ac:dyDescent="0.2">
      <c r="A108" s="46">
        <v>2115</v>
      </c>
      <c r="B108" s="44" t="s">
        <v>273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</row>
    <row r="109" spans="1:8" x14ac:dyDescent="0.2">
      <c r="A109" s="46">
        <v>2116</v>
      </c>
      <c r="B109" s="44" t="s">
        <v>274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</row>
    <row r="110" spans="1:8" x14ac:dyDescent="0.2">
      <c r="A110" s="46">
        <v>2117</v>
      </c>
      <c r="B110" s="44" t="s">
        <v>275</v>
      </c>
      <c r="C110" s="48">
        <f>+D110</f>
        <v>424474.02</v>
      </c>
      <c r="D110" s="48">
        <v>424474.02</v>
      </c>
      <c r="E110" s="48">
        <v>0</v>
      </c>
      <c r="F110" s="48">
        <v>0</v>
      </c>
      <c r="G110" s="48">
        <v>0</v>
      </c>
    </row>
    <row r="111" spans="1:8" x14ac:dyDescent="0.2">
      <c r="A111" s="46">
        <v>2118</v>
      </c>
      <c r="B111" s="44" t="s">
        <v>276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</row>
    <row r="112" spans="1:8" x14ac:dyDescent="0.2">
      <c r="A112" s="46">
        <v>2119</v>
      </c>
      <c r="B112" s="44" t="s">
        <v>277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</row>
    <row r="113" spans="1:8" x14ac:dyDescent="0.2">
      <c r="A113" s="46">
        <v>2120</v>
      </c>
      <c r="B113" s="44" t="s">
        <v>278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</row>
    <row r="114" spans="1:8" x14ac:dyDescent="0.2">
      <c r="A114" s="46">
        <v>2121</v>
      </c>
      <c r="B114" s="44" t="s">
        <v>279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</row>
    <row r="115" spans="1:8" x14ac:dyDescent="0.2">
      <c r="A115" s="46">
        <v>2122</v>
      </c>
      <c r="B115" s="44" t="s">
        <v>280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</row>
    <row r="116" spans="1:8" x14ac:dyDescent="0.2">
      <c r="A116" s="46">
        <v>2129</v>
      </c>
      <c r="B116" s="44" t="s">
        <v>281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</row>
    <row r="118" spans="1:8" x14ac:dyDescent="0.2">
      <c r="A118" s="43" t="s">
        <v>602</v>
      </c>
      <c r="B118" s="43"/>
      <c r="C118" s="43"/>
      <c r="D118" s="43"/>
      <c r="E118" s="43"/>
      <c r="F118" s="43"/>
      <c r="G118" s="43"/>
      <c r="H118" s="43"/>
    </row>
    <row r="119" spans="1:8" x14ac:dyDescent="0.2">
      <c r="A119" s="45" t="s">
        <v>150</v>
      </c>
      <c r="B119" s="45" t="s">
        <v>147</v>
      </c>
      <c r="C119" s="45" t="s">
        <v>148</v>
      </c>
      <c r="D119" s="45" t="s">
        <v>151</v>
      </c>
      <c r="E119" s="45" t="s">
        <v>206</v>
      </c>
      <c r="F119" s="45"/>
      <c r="G119" s="45"/>
      <c r="H119" s="45"/>
    </row>
    <row r="120" spans="1:8" x14ac:dyDescent="0.2">
      <c r="A120" s="46">
        <v>2160</v>
      </c>
      <c r="B120" s="44" t="s">
        <v>282</v>
      </c>
      <c r="C120" s="48">
        <v>0</v>
      </c>
    </row>
    <row r="121" spans="1:8" x14ac:dyDescent="0.2">
      <c r="A121" s="46">
        <v>2161</v>
      </c>
      <c r="B121" s="44" t="s">
        <v>283</v>
      </c>
      <c r="C121" s="48">
        <v>0</v>
      </c>
    </row>
    <row r="122" spans="1:8" x14ac:dyDescent="0.2">
      <c r="A122" s="46">
        <v>2162</v>
      </c>
      <c r="B122" s="44" t="s">
        <v>284</v>
      </c>
      <c r="C122" s="48">
        <v>0</v>
      </c>
    </row>
    <row r="123" spans="1:8" x14ac:dyDescent="0.2">
      <c r="A123" s="46">
        <v>2163</v>
      </c>
      <c r="B123" s="44" t="s">
        <v>285</v>
      </c>
      <c r="C123" s="48">
        <v>0</v>
      </c>
    </row>
    <row r="124" spans="1:8" x14ac:dyDescent="0.2">
      <c r="A124" s="46">
        <v>2164</v>
      </c>
      <c r="B124" s="44" t="s">
        <v>286</v>
      </c>
      <c r="C124" s="48">
        <v>0</v>
      </c>
    </row>
    <row r="125" spans="1:8" x14ac:dyDescent="0.2">
      <c r="A125" s="46">
        <v>2165</v>
      </c>
      <c r="B125" s="44" t="s">
        <v>287</v>
      </c>
      <c r="C125" s="48">
        <v>0</v>
      </c>
    </row>
    <row r="126" spans="1:8" x14ac:dyDescent="0.2">
      <c r="A126" s="46">
        <v>2166</v>
      </c>
      <c r="B126" s="44" t="s">
        <v>288</v>
      </c>
      <c r="C126" s="48">
        <v>0</v>
      </c>
    </row>
    <row r="127" spans="1:8" x14ac:dyDescent="0.2">
      <c r="A127" s="46">
        <v>2250</v>
      </c>
      <c r="B127" s="44" t="s">
        <v>289</v>
      </c>
      <c r="C127" s="48">
        <v>0</v>
      </c>
    </row>
    <row r="128" spans="1:8" x14ac:dyDescent="0.2">
      <c r="A128" s="46">
        <v>2251</v>
      </c>
      <c r="B128" s="44" t="s">
        <v>290</v>
      </c>
      <c r="C128" s="48">
        <v>0</v>
      </c>
    </row>
    <row r="129" spans="1:8" x14ac:dyDescent="0.2">
      <c r="A129" s="46">
        <v>2252</v>
      </c>
      <c r="B129" s="44" t="s">
        <v>291</v>
      </c>
      <c r="C129" s="48">
        <v>0</v>
      </c>
    </row>
    <row r="130" spans="1:8" x14ac:dyDescent="0.2">
      <c r="A130" s="46">
        <v>2253</v>
      </c>
      <c r="B130" s="44" t="s">
        <v>292</v>
      </c>
      <c r="C130" s="48">
        <v>0</v>
      </c>
    </row>
    <row r="131" spans="1:8" x14ac:dyDescent="0.2">
      <c r="A131" s="46">
        <v>2254</v>
      </c>
      <c r="B131" s="44" t="s">
        <v>293</v>
      </c>
      <c r="C131" s="48">
        <v>0</v>
      </c>
    </row>
    <row r="132" spans="1:8" x14ac:dyDescent="0.2">
      <c r="A132" s="46">
        <v>2255</v>
      </c>
      <c r="B132" s="44" t="s">
        <v>294</v>
      </c>
      <c r="C132" s="48">
        <v>0</v>
      </c>
    </row>
    <row r="133" spans="1:8" x14ac:dyDescent="0.2">
      <c r="A133" s="46">
        <v>2256</v>
      </c>
      <c r="B133" s="44" t="s">
        <v>295</v>
      </c>
      <c r="C133" s="48">
        <v>0</v>
      </c>
    </row>
    <row r="135" spans="1:8" x14ac:dyDescent="0.2">
      <c r="A135" s="43" t="s">
        <v>603</v>
      </c>
      <c r="B135" s="43"/>
      <c r="C135" s="43"/>
      <c r="D135" s="43"/>
      <c r="E135" s="43"/>
      <c r="F135" s="43"/>
      <c r="G135" s="43"/>
      <c r="H135" s="43"/>
    </row>
    <row r="136" spans="1:8" x14ac:dyDescent="0.2">
      <c r="A136" s="47" t="s">
        <v>150</v>
      </c>
      <c r="B136" s="47" t="s">
        <v>147</v>
      </c>
      <c r="C136" s="47" t="s">
        <v>148</v>
      </c>
      <c r="D136" s="47" t="s">
        <v>151</v>
      </c>
      <c r="E136" s="47" t="s">
        <v>206</v>
      </c>
      <c r="F136" s="47"/>
      <c r="G136" s="47"/>
      <c r="H136" s="47"/>
    </row>
    <row r="137" spans="1:8" x14ac:dyDescent="0.2">
      <c r="A137" s="46">
        <v>2159</v>
      </c>
      <c r="B137" s="44" t="s">
        <v>296</v>
      </c>
      <c r="C137" s="48">
        <v>0</v>
      </c>
    </row>
    <row r="138" spans="1:8" x14ac:dyDescent="0.2">
      <c r="A138" s="46">
        <v>2199</v>
      </c>
      <c r="B138" s="44" t="s">
        <v>297</v>
      </c>
      <c r="C138" s="48">
        <v>0</v>
      </c>
    </row>
    <row r="139" spans="1:8" x14ac:dyDescent="0.2">
      <c r="A139" s="46">
        <v>2240</v>
      </c>
      <c r="B139" s="44" t="s">
        <v>298</v>
      </c>
      <c r="C139" s="48">
        <v>0</v>
      </c>
    </row>
    <row r="140" spans="1:8" x14ac:dyDescent="0.2">
      <c r="A140" s="46">
        <v>2241</v>
      </c>
      <c r="B140" s="44" t="s">
        <v>299</v>
      </c>
      <c r="C140" s="48">
        <v>0</v>
      </c>
    </row>
    <row r="141" spans="1:8" x14ac:dyDescent="0.2">
      <c r="A141" s="46">
        <v>2242</v>
      </c>
      <c r="B141" s="44" t="s">
        <v>300</v>
      </c>
      <c r="C141" s="48">
        <v>0</v>
      </c>
    </row>
    <row r="142" spans="1:8" x14ac:dyDescent="0.2">
      <c r="A142" s="46">
        <v>2249</v>
      </c>
      <c r="B142" s="44" t="s">
        <v>301</v>
      </c>
      <c r="C142" s="48">
        <v>0</v>
      </c>
    </row>
    <row r="144" spans="1:8" ht="22.5" x14ac:dyDescent="0.2">
      <c r="B144" s="126" t="s">
        <v>614</v>
      </c>
      <c r="C144" s="126"/>
      <c r="D144" s="127"/>
      <c r="E144" s="127"/>
      <c r="F144" s="127"/>
    </row>
    <row r="145" spans="2:5" x14ac:dyDescent="0.2">
      <c r="B145" s="126"/>
      <c r="C145" s="126"/>
      <c r="D145" s="127"/>
      <c r="E145" s="127"/>
    </row>
    <row r="146" spans="2:5" x14ac:dyDescent="0.2">
      <c r="B146" s="126" t="s">
        <v>615</v>
      </c>
      <c r="C146" s="126"/>
      <c r="D146" s="127"/>
      <c r="E146" s="127"/>
    </row>
    <row r="147" spans="2:5" ht="22.5" x14ac:dyDescent="0.2">
      <c r="B147" s="126" t="s">
        <v>617</v>
      </c>
      <c r="C147" s="126"/>
      <c r="D147" s="127"/>
      <c r="E147" s="127"/>
    </row>
    <row r="148" spans="2:5" x14ac:dyDescent="0.2">
      <c r="B148" s="127"/>
      <c r="C148" s="126"/>
      <c r="D148" s="127"/>
      <c r="E148" s="127"/>
    </row>
    <row r="149" spans="2:5" x14ac:dyDescent="0.2">
      <c r="B149" s="127" t="s">
        <v>616</v>
      </c>
    </row>
    <row r="150" spans="2:5" ht="22.5" x14ac:dyDescent="0.2">
      <c r="B150" s="128" t="s">
        <v>618</v>
      </c>
    </row>
    <row r="151" spans="2:5" x14ac:dyDescent="0.2">
      <c r="B15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9" fitToHeight="2" orientation="landscape" r:id="rId1"/>
  <ignoredErrors>
    <ignoredError sqref="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A3" s="118"/>
      <c r="B3" s="13"/>
    </row>
    <row r="4" spans="1:2" ht="15" customHeight="1" x14ac:dyDescent="0.2">
      <c r="A4" s="119" t="s">
        <v>1</v>
      </c>
      <c r="B4" s="30" t="s">
        <v>81</v>
      </c>
    </row>
    <row r="5" spans="1:2" ht="15" customHeight="1" x14ac:dyDescent="0.2">
      <c r="A5" s="117"/>
      <c r="B5" s="30" t="s">
        <v>52</v>
      </c>
    </row>
    <row r="6" spans="1:2" ht="15" customHeight="1" x14ac:dyDescent="0.2">
      <c r="A6" s="117"/>
      <c r="B6" s="28" t="s">
        <v>153</v>
      </c>
    </row>
    <row r="7" spans="1:2" ht="15" customHeight="1" x14ac:dyDescent="0.2">
      <c r="A7" s="117"/>
      <c r="B7" s="30" t="s">
        <v>53</v>
      </c>
    </row>
    <row r="8" spans="1:2" x14ac:dyDescent="0.2">
      <c r="A8" s="117"/>
    </row>
    <row r="9" spans="1:2" ht="15" customHeight="1" x14ac:dyDescent="0.2">
      <c r="A9" s="119" t="s">
        <v>3</v>
      </c>
      <c r="B9" s="30" t="s">
        <v>131</v>
      </c>
    </row>
    <row r="10" spans="1:2" ht="15" customHeight="1" x14ac:dyDescent="0.2">
      <c r="A10" s="117"/>
      <c r="B10" s="30" t="s">
        <v>130</v>
      </c>
    </row>
    <row r="11" spans="1:2" ht="15" customHeight="1" x14ac:dyDescent="0.2">
      <c r="A11" s="117"/>
      <c r="B11" s="30" t="s">
        <v>129</v>
      </c>
    </row>
    <row r="12" spans="1:2" ht="15" customHeight="1" x14ac:dyDescent="0.2">
      <c r="A12" s="117"/>
      <c r="B12" s="30" t="s">
        <v>54</v>
      </c>
    </row>
    <row r="13" spans="1:2" ht="15" customHeight="1" x14ac:dyDescent="0.2">
      <c r="A13" s="117"/>
      <c r="B13" s="30" t="s">
        <v>132</v>
      </c>
    </row>
    <row r="14" spans="1:2" x14ac:dyDescent="0.2">
      <c r="A14" s="117"/>
    </row>
    <row r="15" spans="1:2" ht="15" customHeight="1" x14ac:dyDescent="0.2">
      <c r="A15" s="119" t="s">
        <v>5</v>
      </c>
      <c r="B15" s="31" t="s">
        <v>55</v>
      </c>
    </row>
    <row r="16" spans="1:2" ht="15" customHeight="1" x14ac:dyDescent="0.2">
      <c r="A16" s="117"/>
      <c r="B16" s="31" t="s">
        <v>56</v>
      </c>
    </row>
    <row r="17" spans="1:2" ht="15" customHeight="1" x14ac:dyDescent="0.2">
      <c r="A17" s="117"/>
      <c r="B17" s="31" t="s">
        <v>57</v>
      </c>
    </row>
    <row r="18" spans="1:2" ht="15" customHeight="1" x14ac:dyDescent="0.2">
      <c r="A18" s="117"/>
      <c r="B18" s="30" t="s">
        <v>58</v>
      </c>
    </row>
    <row r="19" spans="1:2" ht="15" customHeight="1" x14ac:dyDescent="0.2">
      <c r="A19" s="117"/>
      <c r="B19" s="24" t="s">
        <v>141</v>
      </c>
    </row>
    <row r="20" spans="1:2" x14ac:dyDescent="0.2">
      <c r="A20" s="117"/>
    </row>
    <row r="21" spans="1:2" ht="15" customHeight="1" x14ac:dyDescent="0.2">
      <c r="A21" s="119" t="s">
        <v>137</v>
      </c>
      <c r="B21" s="1" t="s">
        <v>182</v>
      </c>
    </row>
    <row r="22" spans="1:2" ht="15" customHeight="1" x14ac:dyDescent="0.2">
      <c r="A22" s="117"/>
      <c r="B22" s="32" t="s">
        <v>183</v>
      </c>
    </row>
    <row r="23" spans="1:2" x14ac:dyDescent="0.2">
      <c r="A23" s="117"/>
    </row>
    <row r="24" spans="1:2" ht="15" customHeight="1" x14ac:dyDescent="0.2">
      <c r="A24" s="119" t="s">
        <v>7</v>
      </c>
      <c r="B24" s="24" t="s">
        <v>59</v>
      </c>
    </row>
    <row r="25" spans="1:2" ht="15" customHeight="1" x14ac:dyDescent="0.2">
      <c r="A25" s="117"/>
      <c r="B25" s="24" t="s">
        <v>133</v>
      </c>
    </row>
    <row r="26" spans="1:2" ht="15" customHeight="1" x14ac:dyDescent="0.2">
      <c r="A26" s="117"/>
      <c r="B26" s="24" t="s">
        <v>134</v>
      </c>
    </row>
    <row r="27" spans="1:2" x14ac:dyDescent="0.2">
      <c r="A27" s="117"/>
    </row>
    <row r="28" spans="1:2" ht="15" customHeight="1" x14ac:dyDescent="0.2">
      <c r="A28" s="119" t="s">
        <v>8</v>
      </c>
      <c r="B28" s="24" t="s">
        <v>60</v>
      </c>
    </row>
    <row r="29" spans="1:2" ht="15" customHeight="1" x14ac:dyDescent="0.2">
      <c r="A29" s="117"/>
      <c r="B29" s="24" t="s">
        <v>140</v>
      </c>
    </row>
    <row r="30" spans="1:2" ht="15" customHeight="1" x14ac:dyDescent="0.2">
      <c r="A30" s="117"/>
      <c r="B30" s="24" t="s">
        <v>61</v>
      </c>
    </row>
    <row r="31" spans="1:2" ht="15" customHeight="1" x14ac:dyDescent="0.2">
      <c r="A31" s="117"/>
      <c r="B31" s="33" t="s">
        <v>62</v>
      </c>
    </row>
    <row r="32" spans="1:2" x14ac:dyDescent="0.2">
      <c r="A32" s="117"/>
    </row>
    <row r="33" spans="1:2" ht="15" customHeight="1" x14ac:dyDescent="0.2">
      <c r="A33" s="119" t="s">
        <v>9</v>
      </c>
      <c r="B33" s="24" t="s">
        <v>63</v>
      </c>
    </row>
    <row r="34" spans="1:2" ht="15" customHeight="1" x14ac:dyDescent="0.2">
      <c r="A34" s="117"/>
      <c r="B34" s="24" t="s">
        <v>64</v>
      </c>
    </row>
    <row r="35" spans="1:2" x14ac:dyDescent="0.2">
      <c r="A35" s="117"/>
    </row>
    <row r="36" spans="1:2" ht="15" customHeight="1" x14ac:dyDescent="0.2">
      <c r="A36" s="119" t="s">
        <v>11</v>
      </c>
      <c r="B36" s="30" t="s">
        <v>135</v>
      </c>
    </row>
    <row r="37" spans="1:2" ht="15" customHeight="1" x14ac:dyDescent="0.2">
      <c r="A37" s="117"/>
      <c r="B37" s="30" t="s">
        <v>142</v>
      </c>
    </row>
    <row r="38" spans="1:2" ht="15" customHeight="1" x14ac:dyDescent="0.2">
      <c r="A38" s="117"/>
      <c r="B38" s="34" t="s">
        <v>185</v>
      </c>
    </row>
    <row r="39" spans="1:2" ht="15" customHeight="1" x14ac:dyDescent="0.2">
      <c r="A39" s="117"/>
      <c r="B39" s="30" t="s">
        <v>186</v>
      </c>
    </row>
    <row r="40" spans="1:2" ht="15" customHeight="1" x14ac:dyDescent="0.2">
      <c r="A40" s="117"/>
      <c r="B40" s="30" t="s">
        <v>138</v>
      </c>
    </row>
    <row r="41" spans="1:2" ht="15" customHeight="1" x14ac:dyDescent="0.2">
      <c r="A41" s="117"/>
      <c r="B41" s="30" t="s">
        <v>139</v>
      </c>
    </row>
    <row r="42" spans="1:2" x14ac:dyDescent="0.2">
      <c r="A42" s="117"/>
    </row>
    <row r="43" spans="1:2" ht="15" customHeight="1" x14ac:dyDescent="0.2">
      <c r="A43" s="119" t="s">
        <v>13</v>
      </c>
      <c r="B43" s="30" t="s">
        <v>143</v>
      </c>
    </row>
    <row r="44" spans="1:2" ht="15" customHeight="1" x14ac:dyDescent="0.2">
      <c r="A44" s="117"/>
      <c r="B44" s="30" t="s">
        <v>146</v>
      </c>
    </row>
    <row r="45" spans="1:2" ht="15" customHeight="1" x14ac:dyDescent="0.2">
      <c r="A45" s="117"/>
      <c r="B45" s="34" t="s">
        <v>187</v>
      </c>
    </row>
    <row r="46" spans="1:2" ht="15" customHeight="1" x14ac:dyDescent="0.2">
      <c r="A46" s="117"/>
      <c r="B46" s="30" t="s">
        <v>188</v>
      </c>
    </row>
    <row r="47" spans="1:2" ht="15" customHeight="1" x14ac:dyDescent="0.2">
      <c r="A47" s="117"/>
      <c r="B47" s="30" t="s">
        <v>145</v>
      </c>
    </row>
    <row r="48" spans="1:2" ht="15" customHeight="1" x14ac:dyDescent="0.2">
      <c r="A48" s="117"/>
      <c r="B48" s="30" t="s">
        <v>144</v>
      </c>
    </row>
    <row r="49" spans="1:2" x14ac:dyDescent="0.2">
      <c r="A49" s="117"/>
    </row>
    <row r="50" spans="1:2" ht="25.5" customHeight="1" x14ac:dyDescent="0.2">
      <c r="A50" s="119" t="s">
        <v>15</v>
      </c>
      <c r="B50" s="28" t="s">
        <v>167</v>
      </c>
    </row>
    <row r="51" spans="1:2" x14ac:dyDescent="0.2">
      <c r="A51" s="117"/>
    </row>
    <row r="52" spans="1:2" ht="15" customHeight="1" x14ac:dyDescent="0.2">
      <c r="A52" s="119" t="s">
        <v>17</v>
      </c>
      <c r="B52" s="30" t="s">
        <v>66</v>
      </c>
    </row>
    <row r="53" spans="1:2" x14ac:dyDescent="0.2">
      <c r="A53" s="117"/>
    </row>
    <row r="54" spans="1:2" ht="15" customHeight="1" x14ac:dyDescent="0.2">
      <c r="A54" s="119" t="s">
        <v>18</v>
      </c>
      <c r="B54" s="31" t="s">
        <v>67</v>
      </c>
    </row>
    <row r="55" spans="1:2" ht="15" customHeight="1" x14ac:dyDescent="0.2">
      <c r="A55" s="117"/>
      <c r="B55" s="31" t="s">
        <v>68</v>
      </c>
    </row>
    <row r="56" spans="1:2" ht="15" customHeight="1" x14ac:dyDescent="0.2">
      <c r="A56" s="117"/>
      <c r="B56" s="31" t="s">
        <v>69</v>
      </c>
    </row>
    <row r="57" spans="1:2" ht="15" customHeight="1" x14ac:dyDescent="0.2">
      <c r="A57" s="117"/>
      <c r="B57" s="31" t="s">
        <v>70</v>
      </c>
    </row>
    <row r="58" spans="1:2" ht="15" customHeight="1" x14ac:dyDescent="0.2">
      <c r="A58" s="117"/>
      <c r="B58" s="31" t="s">
        <v>71</v>
      </c>
    </row>
    <row r="59" spans="1:2" x14ac:dyDescent="0.2">
      <c r="A59" s="117"/>
    </row>
    <row r="60" spans="1:2" ht="15" customHeight="1" x14ac:dyDescent="0.2">
      <c r="A60" s="119" t="s">
        <v>20</v>
      </c>
      <c r="B60" s="24" t="s">
        <v>72</v>
      </c>
    </row>
    <row r="61" spans="1:2" ht="15" customHeight="1" x14ac:dyDescent="0.2">
      <c r="A61" s="119" t="s">
        <v>21</v>
      </c>
      <c r="B61" s="30" t="s">
        <v>66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topLeftCell="A142" zoomScaleNormal="100" workbookViewId="0">
      <selection activeCell="C189" sqref="C189"/>
    </sheetView>
  </sheetViews>
  <sheetFormatPr baseColWidth="10" defaultColWidth="9.140625" defaultRowHeight="11.25" x14ac:dyDescent="0.2"/>
  <cols>
    <col min="1" max="1" width="10" style="44" customWidth="1"/>
    <col min="2" max="2" width="72.85546875" style="44" bestFit="1" customWidth="1"/>
    <col min="3" max="3" width="15.7109375" style="44" customWidth="1"/>
    <col min="4" max="5" width="19.7109375" style="44" customWidth="1"/>
    <col min="6" max="16384" width="9.140625" style="44"/>
  </cols>
  <sheetData>
    <row r="1" spans="1:5" s="49" customFormat="1" ht="18.95" customHeight="1" x14ac:dyDescent="0.25">
      <c r="A1" s="147" t="str">
        <f>ESF!A1</f>
        <v>INSTITUTO MUNICIPAL DE LAS MUJERES</v>
      </c>
      <c r="B1" s="147"/>
      <c r="C1" s="147"/>
      <c r="D1" s="133" t="s">
        <v>190</v>
      </c>
      <c r="E1" s="134">
        <f>'Notas a los Edos Financieros'!D1</f>
        <v>2020</v>
      </c>
    </row>
    <row r="2" spans="1:5" s="40" customFormat="1" ht="18.95" customHeight="1" x14ac:dyDescent="0.25">
      <c r="A2" s="147" t="s">
        <v>302</v>
      </c>
      <c r="B2" s="147"/>
      <c r="C2" s="147"/>
      <c r="D2" s="133" t="s">
        <v>192</v>
      </c>
      <c r="E2" s="134" t="str">
        <f>'Notas a los Edos Financieros'!D2</f>
        <v>Trimestral</v>
      </c>
    </row>
    <row r="3" spans="1:5" s="40" customFormat="1" ht="18.95" customHeight="1" x14ac:dyDescent="0.25">
      <c r="A3" s="147" t="str">
        <f>ESF!A3</f>
        <v>Correspondiente del 01 DE ENERO al 31 DE DICIEMBRE DE 2020</v>
      </c>
      <c r="B3" s="147"/>
      <c r="C3" s="147"/>
      <c r="D3" s="133" t="s">
        <v>194</v>
      </c>
      <c r="E3" s="134">
        <f>'Notas a los Edos Financieros'!D3</f>
        <v>4</v>
      </c>
    </row>
    <row r="4" spans="1:5" x14ac:dyDescent="0.2">
      <c r="A4" s="42" t="s">
        <v>195</v>
      </c>
      <c r="B4" s="43"/>
      <c r="C4" s="43"/>
      <c r="D4" s="43"/>
      <c r="E4" s="43"/>
    </row>
    <row r="6" spans="1:5" x14ac:dyDescent="0.2">
      <c r="A6" s="67" t="s">
        <v>582</v>
      </c>
      <c r="B6" s="67"/>
      <c r="C6" s="67"/>
      <c r="D6" s="67"/>
      <c r="E6" s="67"/>
    </row>
    <row r="7" spans="1:5" x14ac:dyDescent="0.2">
      <c r="A7" s="68" t="s">
        <v>150</v>
      </c>
      <c r="B7" s="68" t="s">
        <v>147</v>
      </c>
      <c r="C7" s="68" t="s">
        <v>148</v>
      </c>
      <c r="D7" s="68" t="s">
        <v>303</v>
      </c>
      <c r="E7" s="68"/>
    </row>
    <row r="8" spans="1:5" x14ac:dyDescent="0.2">
      <c r="A8" s="70">
        <v>4100</v>
      </c>
      <c r="B8" s="71" t="s">
        <v>304</v>
      </c>
      <c r="C8" s="74">
        <v>0</v>
      </c>
      <c r="D8" s="71"/>
      <c r="E8" s="69"/>
    </row>
    <row r="9" spans="1:5" x14ac:dyDescent="0.2">
      <c r="A9" s="70">
        <v>4110</v>
      </c>
      <c r="B9" s="71" t="s">
        <v>305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306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307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308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309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310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311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312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501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313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314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315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502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316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317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318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319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320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503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321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322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323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324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504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325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505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505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506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507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326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327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328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329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330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508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331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332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509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510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511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512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513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514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515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516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517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583</v>
      </c>
      <c r="B56" s="67"/>
      <c r="C56" s="67"/>
      <c r="D56" s="67"/>
      <c r="E56" s="67"/>
    </row>
    <row r="57" spans="1:5" x14ac:dyDescent="0.2">
      <c r="A57" s="68" t="s">
        <v>150</v>
      </c>
      <c r="B57" s="68" t="s">
        <v>147</v>
      </c>
      <c r="C57" s="68" t="s">
        <v>148</v>
      </c>
      <c r="D57" s="68" t="s">
        <v>303</v>
      </c>
      <c r="E57" s="68"/>
    </row>
    <row r="58" spans="1:5" ht="33.75" x14ac:dyDescent="0.2">
      <c r="A58" s="70">
        <v>4200</v>
      </c>
      <c r="B58" s="72" t="s">
        <v>518</v>
      </c>
      <c r="C58" s="74">
        <f>+C59+C65</f>
        <v>11749434.92</v>
      </c>
      <c r="D58" s="71"/>
      <c r="E58" s="69"/>
    </row>
    <row r="59" spans="1:5" ht="22.5" x14ac:dyDescent="0.2">
      <c r="A59" s="70">
        <v>4210</v>
      </c>
      <c r="B59" s="72" t="s">
        <v>519</v>
      </c>
      <c r="C59" s="74">
        <f>+SUM(C60:C64)</f>
        <v>0</v>
      </c>
      <c r="D59" s="71"/>
      <c r="E59" s="69"/>
    </row>
    <row r="60" spans="1:5" x14ac:dyDescent="0.2">
      <c r="A60" s="70">
        <v>4211</v>
      </c>
      <c r="B60" s="71" t="s">
        <v>333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334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335</v>
      </c>
      <c r="C62" s="74">
        <f>0</f>
        <v>0</v>
      </c>
      <c r="D62" s="71"/>
      <c r="E62" s="69"/>
    </row>
    <row r="63" spans="1:5" x14ac:dyDescent="0.2">
      <c r="A63" s="70">
        <v>4214</v>
      </c>
      <c r="B63" s="71" t="s">
        <v>520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521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336</v>
      </c>
      <c r="C65" s="74">
        <f>+SUM(C66:C69)</f>
        <v>11749434.92</v>
      </c>
      <c r="D65" s="71"/>
      <c r="E65" s="69"/>
    </row>
    <row r="66" spans="1:5" x14ac:dyDescent="0.2">
      <c r="A66" s="70">
        <v>4221</v>
      </c>
      <c r="B66" s="71" t="s">
        <v>337</v>
      </c>
      <c r="C66" s="74">
        <f>+[1]EA!$C$14</f>
        <v>11749434.92</v>
      </c>
      <c r="D66" s="71"/>
      <c r="E66" s="69"/>
    </row>
    <row r="67" spans="1:5" x14ac:dyDescent="0.2">
      <c r="A67" s="70">
        <v>4223</v>
      </c>
      <c r="B67" s="71" t="s">
        <v>338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340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522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584</v>
      </c>
      <c r="B71" s="67"/>
      <c r="C71" s="67"/>
      <c r="D71" s="67"/>
      <c r="E71" s="67"/>
    </row>
    <row r="72" spans="1:5" x14ac:dyDescent="0.2">
      <c r="A72" s="68" t="s">
        <v>150</v>
      </c>
      <c r="B72" s="68" t="s">
        <v>147</v>
      </c>
      <c r="C72" s="68" t="s">
        <v>148</v>
      </c>
      <c r="D72" s="68" t="s">
        <v>151</v>
      </c>
      <c r="E72" s="68" t="s">
        <v>206</v>
      </c>
    </row>
    <row r="73" spans="1:5" x14ac:dyDescent="0.2">
      <c r="A73" s="73">
        <v>4300</v>
      </c>
      <c r="B73" s="71" t="s">
        <v>341</v>
      </c>
      <c r="C73" s="74">
        <f>+C74+C77+C83+C85+C87</f>
        <v>7447.2</v>
      </c>
      <c r="D73" s="71"/>
      <c r="E73" s="71"/>
    </row>
    <row r="74" spans="1:5" x14ac:dyDescent="0.2">
      <c r="A74" s="73">
        <v>4310</v>
      </c>
      <c r="B74" s="71" t="s">
        <v>342</v>
      </c>
      <c r="C74" s="74">
        <f>+SUM(C75:C76)</f>
        <v>0</v>
      </c>
      <c r="D74" s="71"/>
      <c r="E74" s="71"/>
    </row>
    <row r="75" spans="1:5" x14ac:dyDescent="0.2">
      <c r="A75" s="73">
        <v>4311</v>
      </c>
      <c r="B75" s="71" t="s">
        <v>523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343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344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345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346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347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348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349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350</v>
      </c>
      <c r="C83" s="74">
        <f>+C84</f>
        <v>0</v>
      </c>
      <c r="D83" s="71"/>
      <c r="E83" s="71"/>
    </row>
    <row r="84" spans="1:5" x14ac:dyDescent="0.2">
      <c r="A84" s="73">
        <v>4331</v>
      </c>
      <c r="B84" s="71" t="s">
        <v>350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351</v>
      </c>
      <c r="C85" s="74">
        <f>+C86</f>
        <v>0</v>
      </c>
      <c r="D85" s="71"/>
      <c r="E85" s="71"/>
    </row>
    <row r="86" spans="1:5" x14ac:dyDescent="0.2">
      <c r="A86" s="73">
        <v>4341</v>
      </c>
      <c r="B86" s="71" t="s">
        <v>351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352</v>
      </c>
      <c r="C87" s="74">
        <f>+SUM(C88:C94)</f>
        <v>7447.2</v>
      </c>
      <c r="D87" s="71"/>
      <c r="E87" s="71"/>
    </row>
    <row r="88" spans="1:5" x14ac:dyDescent="0.2">
      <c r="A88" s="73">
        <v>4392</v>
      </c>
      <c r="B88" s="71" t="s">
        <v>353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524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354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355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356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525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352</v>
      </c>
      <c r="C94" s="74">
        <f>+[1]EA!$C$20</f>
        <v>7447.2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585</v>
      </c>
      <c r="B96" s="67"/>
      <c r="C96" s="67"/>
      <c r="D96" s="67"/>
      <c r="E96" s="67"/>
    </row>
    <row r="97" spans="1:5" x14ac:dyDescent="0.2">
      <c r="A97" s="68" t="s">
        <v>150</v>
      </c>
      <c r="B97" s="68" t="s">
        <v>147</v>
      </c>
      <c r="C97" s="68" t="s">
        <v>148</v>
      </c>
      <c r="D97" s="68" t="s">
        <v>357</v>
      </c>
      <c r="E97" s="68" t="s">
        <v>206</v>
      </c>
    </row>
    <row r="98" spans="1:5" x14ac:dyDescent="0.2">
      <c r="A98" s="73">
        <v>5000</v>
      </c>
      <c r="B98" s="71" t="s">
        <v>358</v>
      </c>
      <c r="C98" s="74">
        <f>+C99+C127+C160+C170+C185</f>
        <v>11958512.609999999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359</v>
      </c>
      <c r="C99" s="74">
        <f>+C100+C107+C117</f>
        <v>10984571.25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360</v>
      </c>
      <c r="C100" s="74">
        <f>+SUM(C101:C106)</f>
        <v>10188461.34</v>
      </c>
      <c r="D100" s="75">
        <f t="shared" ref="D100:D163" si="0">C100/$C$99</f>
        <v>0.92752471699794381</v>
      </c>
      <c r="E100" s="71"/>
    </row>
    <row r="101" spans="1:5" x14ac:dyDescent="0.2">
      <c r="A101" s="73">
        <v>5111</v>
      </c>
      <c r="B101" s="71" t="s">
        <v>361</v>
      </c>
      <c r="C101" s="74">
        <f>+'[2]EdoRes - Profit or Loss St.'!$C$34</f>
        <v>3718725.39</v>
      </c>
      <c r="D101" s="75">
        <f t="shared" si="0"/>
        <v>0.3385407864690213</v>
      </c>
      <c r="E101" s="71"/>
    </row>
    <row r="102" spans="1:5" x14ac:dyDescent="0.2">
      <c r="A102" s="73">
        <v>5112</v>
      </c>
      <c r="B102" s="71" t="s">
        <v>362</v>
      </c>
      <c r="C102" s="74">
        <f>+'[2]EdoRes - Profit or Loss St.'!$C$38</f>
        <v>4030978.51</v>
      </c>
      <c r="D102" s="75">
        <f t="shared" si="0"/>
        <v>0.36696730516450515</v>
      </c>
      <c r="E102" s="71"/>
    </row>
    <row r="103" spans="1:5" x14ac:dyDescent="0.2">
      <c r="A103" s="73">
        <v>5113</v>
      </c>
      <c r="B103" s="71" t="s">
        <v>363</v>
      </c>
      <c r="C103" s="74">
        <f>+SUM('[2]EdoRes - Profit or Loss St.'!$C$39:$C$46)</f>
        <v>643957.08000000007</v>
      </c>
      <c r="D103" s="75">
        <f t="shared" si="0"/>
        <v>5.8623779239449156E-2</v>
      </c>
      <c r="E103" s="71"/>
    </row>
    <row r="104" spans="1:5" x14ac:dyDescent="0.2">
      <c r="A104" s="73">
        <v>5114</v>
      </c>
      <c r="B104" s="71" t="s">
        <v>364</v>
      </c>
      <c r="C104" s="74">
        <f>+SUM('[2]EdoRes - Profit or Loss St.'!$C$47:$C$50)</f>
        <v>826487.58000000007</v>
      </c>
      <c r="D104" s="75">
        <f t="shared" si="0"/>
        <v>7.5240768273044795E-2</v>
      </c>
      <c r="E104" s="71"/>
    </row>
    <row r="105" spans="1:5" x14ac:dyDescent="0.2">
      <c r="A105" s="73">
        <v>5115</v>
      </c>
      <c r="B105" s="71" t="s">
        <v>365</v>
      </c>
      <c r="C105" s="74">
        <f>+SUM('[2]EdoRes - Profit or Loss St.'!$C$53:$C$69)</f>
        <v>968312.78</v>
      </c>
      <c r="D105" s="75">
        <f t="shared" si="0"/>
        <v>8.8152077851923444E-2</v>
      </c>
      <c r="E105" s="71"/>
    </row>
    <row r="106" spans="1:5" x14ac:dyDescent="0.2">
      <c r="A106" s="73">
        <v>5116</v>
      </c>
      <c r="B106" s="71" t="s">
        <v>366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367</v>
      </c>
      <c r="C107" s="74">
        <f>+SUM(C108:C116)</f>
        <v>97087.26999999999</v>
      </c>
      <c r="D107" s="75">
        <f t="shared" si="0"/>
        <v>8.8385124726647838E-3</v>
      </c>
      <c r="E107" s="71"/>
    </row>
    <row r="108" spans="1:5" x14ac:dyDescent="0.2">
      <c r="A108" s="73">
        <v>5121</v>
      </c>
      <c r="B108" s="71" t="s">
        <v>368</v>
      </c>
      <c r="C108" s="74">
        <f>+SUM('[2]EdoRes - Profit or Loss St.'!$C$77:$C$84)</f>
        <v>49695.89</v>
      </c>
      <c r="D108" s="75">
        <f t="shared" si="0"/>
        <v>4.5241538216614511E-3</v>
      </c>
      <c r="E108" s="71"/>
    </row>
    <row r="109" spans="1:5" x14ac:dyDescent="0.2">
      <c r="A109" s="73">
        <v>5122</v>
      </c>
      <c r="B109" s="71" t="s">
        <v>369</v>
      </c>
      <c r="C109" s="74">
        <f>+SUM('[2]EdoRes - Profit or Loss St.'!$C$85:$C$88)</f>
        <v>70</v>
      </c>
      <c r="D109" s="75">
        <f t="shared" si="0"/>
        <v>6.3725746237023137E-6</v>
      </c>
      <c r="E109" s="71"/>
    </row>
    <row r="110" spans="1:5" x14ac:dyDescent="0.2">
      <c r="A110" s="73">
        <v>5123</v>
      </c>
      <c r="B110" s="71" t="s">
        <v>370</v>
      </c>
      <c r="C110" s="74">
        <f>+SUM('[2]EdoRes - Profit or Loss St.'!$C$89)</f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371</v>
      </c>
      <c r="C111" s="74">
        <f>+SUM('[2]EdoRes - Profit or Loss St.'!$C$90:$C$98)</f>
        <v>199</v>
      </c>
      <c r="D111" s="75">
        <f t="shared" si="0"/>
        <v>1.811631928738229E-5</v>
      </c>
      <c r="E111" s="71"/>
    </row>
    <row r="112" spans="1:5" x14ac:dyDescent="0.2">
      <c r="A112" s="73">
        <v>5125</v>
      </c>
      <c r="B112" s="71" t="s">
        <v>372</v>
      </c>
      <c r="C112" s="74">
        <f>+SUM('[2]EdoRes - Profit or Loss St.'!$C$99:$C$106)</f>
        <v>3345.77</v>
      </c>
      <c r="D112" s="75">
        <f t="shared" si="0"/>
        <v>3.0458812855349267E-4</v>
      </c>
      <c r="E112" s="71"/>
    </row>
    <row r="113" spans="1:5" x14ac:dyDescent="0.2">
      <c r="A113" s="73">
        <v>5126</v>
      </c>
      <c r="B113" s="71" t="s">
        <v>373</v>
      </c>
      <c r="C113" s="74">
        <f>+SUM('[2]EdoRes - Profit or Loss St.'!$C$107:$C$109)</f>
        <v>43221.599999999999</v>
      </c>
      <c r="D113" s="75">
        <f t="shared" si="0"/>
        <v>3.9347553050830273E-3</v>
      </c>
      <c r="E113" s="71"/>
    </row>
    <row r="114" spans="1:5" x14ac:dyDescent="0.2">
      <c r="A114" s="73">
        <v>5127</v>
      </c>
      <c r="B114" s="71" t="s">
        <v>374</v>
      </c>
      <c r="C114" s="74">
        <f>+SUM('[2]EdoRes - Profit or Loss St.'!$C$110:$C$115)</f>
        <v>0</v>
      </c>
      <c r="D114" s="75">
        <f t="shared" si="0"/>
        <v>0</v>
      </c>
      <c r="E114" s="71"/>
    </row>
    <row r="115" spans="1:5" x14ac:dyDescent="0.2">
      <c r="A115" s="73">
        <v>5128</v>
      </c>
      <c r="B115" s="71" t="s">
        <v>375</v>
      </c>
      <c r="C115" s="74">
        <f>+SUM('[2]EdoRes - Profit or Loss St.'!$C$116:$C$122)</f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376</v>
      </c>
      <c r="C116" s="74">
        <f>+SUM('[2]EdoRes - Profit or Loss St.'!$C$123:$C$129)</f>
        <v>555.01</v>
      </c>
      <c r="D116" s="75">
        <f t="shared" si="0"/>
        <v>5.0526323455728873E-5</v>
      </c>
      <c r="E116" s="71"/>
    </row>
    <row r="117" spans="1:5" x14ac:dyDescent="0.2">
      <c r="A117" s="73">
        <v>5130</v>
      </c>
      <c r="B117" s="71" t="s">
        <v>377</v>
      </c>
      <c r="C117" s="74">
        <f>+SUM(C118:C126)</f>
        <v>699022.64</v>
      </c>
      <c r="D117" s="75">
        <f t="shared" si="0"/>
        <v>6.3636770529391401E-2</v>
      </c>
      <c r="E117" s="71"/>
    </row>
    <row r="118" spans="1:5" x14ac:dyDescent="0.2">
      <c r="A118" s="73">
        <v>5131</v>
      </c>
      <c r="B118" s="71" t="s">
        <v>378</v>
      </c>
      <c r="C118" s="74">
        <f>+SUM('[2]EdoRes - Profit or Loss St.'!$C$130:$C$142)</f>
        <v>80856.42</v>
      </c>
      <c r="D118" s="75">
        <f t="shared" si="0"/>
        <v>7.3609081465059456E-3</v>
      </c>
      <c r="E118" s="71"/>
    </row>
    <row r="119" spans="1:5" x14ac:dyDescent="0.2">
      <c r="A119" s="73">
        <v>5132</v>
      </c>
      <c r="B119" s="71" t="s">
        <v>379</v>
      </c>
      <c r="C119" s="74">
        <f>+SUM('[2]EdoRes - Profit or Loss St.'!$C$143:$C$152)</f>
        <v>15602</v>
      </c>
      <c r="D119" s="75">
        <f t="shared" si="0"/>
        <v>1.4203558468429071E-3</v>
      </c>
      <c r="E119" s="71"/>
    </row>
    <row r="120" spans="1:5" x14ac:dyDescent="0.2">
      <c r="A120" s="73">
        <v>5133</v>
      </c>
      <c r="B120" s="71" t="s">
        <v>380</v>
      </c>
      <c r="C120" s="74">
        <f>+SUM('[2]EdoRes - Profit or Loss St.'!$C$153:$C$167)</f>
        <v>418159.45</v>
      </c>
      <c r="D120" s="75">
        <f t="shared" si="0"/>
        <v>3.8067889996161661E-2</v>
      </c>
      <c r="E120" s="71"/>
    </row>
    <row r="121" spans="1:5" x14ac:dyDescent="0.2">
      <c r="A121" s="73">
        <v>5134</v>
      </c>
      <c r="B121" s="71" t="s">
        <v>381</v>
      </c>
      <c r="C121" s="74">
        <f>+SUM('[2]EdoRes - Profit or Loss St.'!$C$168:$C$179)</f>
        <v>25452.31</v>
      </c>
      <c r="D121" s="75">
        <f t="shared" si="0"/>
        <v>2.3170963545800661E-3</v>
      </c>
      <c r="E121" s="71"/>
    </row>
    <row r="122" spans="1:5" x14ac:dyDescent="0.2">
      <c r="A122" s="73">
        <v>5135</v>
      </c>
      <c r="B122" s="71" t="s">
        <v>382</v>
      </c>
      <c r="C122" s="74">
        <f>+SUM('[2]EdoRes - Profit or Loss St.'!$C$180:$C$191)</f>
        <v>24852.739999999998</v>
      </c>
      <c r="D122" s="75">
        <f t="shared" si="0"/>
        <v>2.2625134321924488E-3</v>
      </c>
      <c r="E122" s="71"/>
    </row>
    <row r="123" spans="1:5" x14ac:dyDescent="0.2">
      <c r="A123" s="73">
        <v>5136</v>
      </c>
      <c r="B123" s="71" t="s">
        <v>383</v>
      </c>
      <c r="C123" s="74">
        <f>+SUM('[2]EdoRes - Profit or Loss St.'!$C$192:$C$199)</f>
        <v>15009.7</v>
      </c>
      <c r="D123" s="75">
        <f t="shared" si="0"/>
        <v>1.3664347618483517E-3</v>
      </c>
      <c r="E123" s="71"/>
    </row>
    <row r="124" spans="1:5" x14ac:dyDescent="0.2">
      <c r="A124" s="73">
        <v>5137</v>
      </c>
      <c r="B124" s="71" t="s">
        <v>384</v>
      </c>
      <c r="C124" s="74">
        <f>+SUM('[2]EdoRes - Profit or Loss St.'!$C$200:$C$207)</f>
        <v>894</v>
      </c>
      <c r="D124" s="75">
        <f t="shared" si="0"/>
        <v>8.1386881622712398E-5</v>
      </c>
      <c r="E124" s="71"/>
    </row>
    <row r="125" spans="1:5" x14ac:dyDescent="0.2">
      <c r="A125" s="73">
        <v>5138</v>
      </c>
      <c r="B125" s="71" t="s">
        <v>385</v>
      </c>
      <c r="C125" s="74">
        <f>+SUM('[2]EdoRes - Profit or Loss St.'!$C$208:$C$214)</f>
        <v>12588.48</v>
      </c>
      <c r="D125" s="75">
        <f t="shared" si="0"/>
        <v>1.1460146885569156E-3</v>
      </c>
      <c r="E125" s="71"/>
    </row>
    <row r="126" spans="1:5" x14ac:dyDescent="0.2">
      <c r="A126" s="73">
        <v>5139</v>
      </c>
      <c r="B126" s="71" t="s">
        <v>386</v>
      </c>
      <c r="C126" s="74">
        <f>+SUM('[2]EdoRes - Profit or Loss St.'!$C$215:$C$221)</f>
        <v>105607.54</v>
      </c>
      <c r="D126" s="75">
        <f t="shared" si="0"/>
        <v>9.6141704210803858E-3</v>
      </c>
      <c r="E126" s="71"/>
    </row>
    <row r="127" spans="1:5" x14ac:dyDescent="0.2">
      <c r="A127" s="73">
        <v>5200</v>
      </c>
      <c r="B127" s="71" t="s">
        <v>387</v>
      </c>
      <c r="C127" s="74">
        <f>+C128+C131+C134+C137+C142+C146+C149+C151+C157</f>
        <v>36446.089999999997</v>
      </c>
      <c r="D127" s="75">
        <f t="shared" si="0"/>
        <v>3.3179346895310089E-3</v>
      </c>
      <c r="E127" s="71"/>
    </row>
    <row r="128" spans="1:5" x14ac:dyDescent="0.2">
      <c r="A128" s="73">
        <v>5210</v>
      </c>
      <c r="B128" s="71" t="s">
        <v>388</v>
      </c>
      <c r="C128" s="74">
        <f>+SUM(C129:C130)</f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389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390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391</v>
      </c>
      <c r="C131" s="74">
        <f>+C132+C133</f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392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393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338</v>
      </c>
      <c r="C134" s="74">
        <f>+C135+C136</f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394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395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339</v>
      </c>
      <c r="C137" s="74">
        <f>+SUM(C138:C141)</f>
        <v>36446.089999999997</v>
      </c>
      <c r="D137" s="75">
        <f t="shared" si="0"/>
        <v>3.3179346895310089E-3</v>
      </c>
      <c r="E137" s="71"/>
    </row>
    <row r="138" spans="1:5" x14ac:dyDescent="0.2">
      <c r="A138" s="73">
        <v>5241</v>
      </c>
      <c r="B138" s="71" t="s">
        <v>396</v>
      </c>
      <c r="C138" s="74">
        <f>+'[2]EdoRes - Profit or Loss St.'!$C$223</f>
        <v>36446.089999999997</v>
      </c>
      <c r="D138" s="75">
        <f t="shared" si="0"/>
        <v>3.3179346895310089E-3</v>
      </c>
      <c r="E138" s="71"/>
    </row>
    <row r="139" spans="1:5" x14ac:dyDescent="0.2">
      <c r="A139" s="73">
        <v>5242</v>
      </c>
      <c r="B139" s="71" t="s">
        <v>397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398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399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340</v>
      </c>
      <c r="C142" s="74">
        <f>+C143+C144+C145</f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400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401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402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403</v>
      </c>
      <c r="C146" s="74">
        <f>+C147+C148</f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404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405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406</v>
      </c>
      <c r="C149" s="74">
        <f>+C150</f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407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408</v>
      </c>
      <c r="C151" s="74">
        <f>+C152+C153+C154+C155+C156</f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409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410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411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412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413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414</v>
      </c>
      <c r="C157" s="74">
        <f>+C158+C159</f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415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416</v>
      </c>
      <c r="C159" s="74">
        <v>0</v>
      </c>
      <c r="D159" s="75">
        <f t="shared" si="0"/>
        <v>0</v>
      </c>
      <c r="E159" s="71"/>
    </row>
    <row r="160" spans="1:5" hidden="1" x14ac:dyDescent="0.2">
      <c r="A160" s="73">
        <v>5300</v>
      </c>
      <c r="B160" s="71" t="s">
        <v>417</v>
      </c>
      <c r="C160" s="74">
        <f>+C161+C162+C163</f>
        <v>0</v>
      </c>
      <c r="D160" s="75">
        <f t="shared" si="0"/>
        <v>0</v>
      </c>
      <c r="E160" s="71"/>
    </row>
    <row r="161" spans="1:5" hidden="1" x14ac:dyDescent="0.2">
      <c r="A161" s="73">
        <v>5310</v>
      </c>
      <c r="B161" s="71" t="s">
        <v>333</v>
      </c>
      <c r="C161" s="74">
        <v>0</v>
      </c>
      <c r="D161" s="75">
        <f t="shared" si="0"/>
        <v>0</v>
      </c>
      <c r="E161" s="71"/>
    </row>
    <row r="162" spans="1:5" hidden="1" x14ac:dyDescent="0.2">
      <c r="A162" s="73">
        <v>5311</v>
      </c>
      <c r="B162" s="71" t="s">
        <v>418</v>
      </c>
      <c r="C162" s="74">
        <v>0</v>
      </c>
      <c r="D162" s="75">
        <f t="shared" si="0"/>
        <v>0</v>
      </c>
      <c r="E162" s="71"/>
    </row>
    <row r="163" spans="1:5" hidden="1" x14ac:dyDescent="0.2">
      <c r="A163" s="73">
        <v>5312</v>
      </c>
      <c r="B163" s="71" t="s">
        <v>419</v>
      </c>
      <c r="C163" s="74">
        <v>0</v>
      </c>
      <c r="D163" s="75">
        <f t="shared" si="0"/>
        <v>0</v>
      </c>
      <c r="E163" s="71"/>
    </row>
    <row r="164" spans="1:5" hidden="1" x14ac:dyDescent="0.2">
      <c r="A164" s="73">
        <v>5320</v>
      </c>
      <c r="B164" s="71" t="s">
        <v>334</v>
      </c>
      <c r="C164" s="74">
        <f>+C165+C166</f>
        <v>0</v>
      </c>
      <c r="D164" s="75">
        <f t="shared" ref="D164:D222" si="1">C164/$C$99</f>
        <v>0</v>
      </c>
      <c r="E164" s="71"/>
    </row>
    <row r="165" spans="1:5" hidden="1" x14ac:dyDescent="0.2">
      <c r="A165" s="73">
        <v>5321</v>
      </c>
      <c r="B165" s="71" t="s">
        <v>420</v>
      </c>
      <c r="C165" s="74">
        <v>0</v>
      </c>
      <c r="D165" s="75">
        <f t="shared" si="1"/>
        <v>0</v>
      </c>
      <c r="E165" s="71"/>
    </row>
    <row r="166" spans="1:5" hidden="1" x14ac:dyDescent="0.2">
      <c r="A166" s="73">
        <v>5322</v>
      </c>
      <c r="B166" s="71" t="s">
        <v>421</v>
      </c>
      <c r="C166" s="74">
        <v>0</v>
      </c>
      <c r="D166" s="75">
        <f t="shared" si="1"/>
        <v>0</v>
      </c>
      <c r="E166" s="71"/>
    </row>
    <row r="167" spans="1:5" hidden="1" x14ac:dyDescent="0.2">
      <c r="A167" s="73">
        <v>5330</v>
      </c>
      <c r="B167" s="71" t="s">
        <v>335</v>
      </c>
      <c r="C167" s="74">
        <f>+C168+C169</f>
        <v>0</v>
      </c>
      <c r="D167" s="75">
        <f t="shared" si="1"/>
        <v>0</v>
      </c>
      <c r="E167" s="71"/>
    </row>
    <row r="168" spans="1:5" hidden="1" x14ac:dyDescent="0.2">
      <c r="A168" s="73">
        <v>5331</v>
      </c>
      <c r="B168" s="71" t="s">
        <v>422</v>
      </c>
      <c r="C168" s="74">
        <v>0</v>
      </c>
      <c r="D168" s="75">
        <f t="shared" si="1"/>
        <v>0</v>
      </c>
      <c r="E168" s="71"/>
    </row>
    <row r="169" spans="1:5" hidden="1" x14ac:dyDescent="0.2">
      <c r="A169" s="73">
        <v>5332</v>
      </c>
      <c r="B169" s="71" t="s">
        <v>423</v>
      </c>
      <c r="C169" s="74">
        <v>0</v>
      </c>
      <c r="D169" s="75">
        <f t="shared" si="1"/>
        <v>0</v>
      </c>
      <c r="E169" s="71"/>
    </row>
    <row r="170" spans="1:5" hidden="1" x14ac:dyDescent="0.2">
      <c r="A170" s="73">
        <v>5400</v>
      </c>
      <c r="B170" s="71" t="s">
        <v>424</v>
      </c>
      <c r="C170" s="74">
        <f>+C171+C174+C177+C180</f>
        <v>0</v>
      </c>
      <c r="D170" s="75">
        <f t="shared" si="1"/>
        <v>0</v>
      </c>
      <c r="E170" s="71"/>
    </row>
    <row r="171" spans="1:5" hidden="1" x14ac:dyDescent="0.2">
      <c r="A171" s="73">
        <v>5410</v>
      </c>
      <c r="B171" s="71" t="s">
        <v>425</v>
      </c>
      <c r="C171" s="74">
        <v>0</v>
      </c>
      <c r="D171" s="75">
        <f t="shared" si="1"/>
        <v>0</v>
      </c>
      <c r="E171" s="71"/>
    </row>
    <row r="172" spans="1:5" hidden="1" x14ac:dyDescent="0.2">
      <c r="A172" s="73">
        <v>5411</v>
      </c>
      <c r="B172" s="71" t="s">
        <v>426</v>
      </c>
      <c r="C172" s="74">
        <v>0</v>
      </c>
      <c r="D172" s="75">
        <f t="shared" si="1"/>
        <v>0</v>
      </c>
      <c r="E172" s="71"/>
    </row>
    <row r="173" spans="1:5" hidden="1" x14ac:dyDescent="0.2">
      <c r="A173" s="73">
        <v>5412</v>
      </c>
      <c r="B173" s="71" t="s">
        <v>427</v>
      </c>
      <c r="C173" s="74">
        <v>0</v>
      </c>
      <c r="D173" s="75">
        <f t="shared" si="1"/>
        <v>0</v>
      </c>
      <c r="E173" s="71"/>
    </row>
    <row r="174" spans="1:5" hidden="1" x14ac:dyDescent="0.2">
      <c r="A174" s="73">
        <v>5420</v>
      </c>
      <c r="B174" s="71" t="s">
        <v>428</v>
      </c>
      <c r="C174" s="74">
        <v>0</v>
      </c>
      <c r="D174" s="75">
        <f t="shared" si="1"/>
        <v>0</v>
      </c>
      <c r="E174" s="71"/>
    </row>
    <row r="175" spans="1:5" hidden="1" x14ac:dyDescent="0.2">
      <c r="A175" s="73">
        <v>5421</v>
      </c>
      <c r="B175" s="71" t="s">
        <v>429</v>
      </c>
      <c r="C175" s="74">
        <v>0</v>
      </c>
      <c r="D175" s="75">
        <f t="shared" si="1"/>
        <v>0</v>
      </c>
      <c r="E175" s="71"/>
    </row>
    <row r="176" spans="1:5" hidden="1" x14ac:dyDescent="0.2">
      <c r="A176" s="73">
        <v>5422</v>
      </c>
      <c r="B176" s="71" t="s">
        <v>430</v>
      </c>
      <c r="C176" s="74">
        <v>0</v>
      </c>
      <c r="D176" s="75">
        <f t="shared" si="1"/>
        <v>0</v>
      </c>
      <c r="E176" s="71"/>
    </row>
    <row r="177" spans="1:5" hidden="1" x14ac:dyDescent="0.2">
      <c r="A177" s="73">
        <v>5430</v>
      </c>
      <c r="B177" s="71" t="s">
        <v>431</v>
      </c>
      <c r="C177" s="74">
        <v>0</v>
      </c>
      <c r="D177" s="75">
        <f t="shared" si="1"/>
        <v>0</v>
      </c>
      <c r="E177" s="71"/>
    </row>
    <row r="178" spans="1:5" hidden="1" x14ac:dyDescent="0.2">
      <c r="A178" s="73">
        <v>5431</v>
      </c>
      <c r="B178" s="71" t="s">
        <v>432</v>
      </c>
      <c r="C178" s="74">
        <v>0</v>
      </c>
      <c r="D178" s="75">
        <f t="shared" si="1"/>
        <v>0</v>
      </c>
      <c r="E178" s="71"/>
    </row>
    <row r="179" spans="1:5" hidden="1" x14ac:dyDescent="0.2">
      <c r="A179" s="73">
        <v>5432</v>
      </c>
      <c r="B179" s="71" t="s">
        <v>433</v>
      </c>
      <c r="C179" s="74">
        <v>0</v>
      </c>
      <c r="D179" s="75">
        <f t="shared" si="1"/>
        <v>0</v>
      </c>
      <c r="E179" s="71"/>
    </row>
    <row r="180" spans="1:5" hidden="1" x14ac:dyDescent="0.2">
      <c r="A180" s="73">
        <v>5440</v>
      </c>
      <c r="B180" s="71" t="s">
        <v>434</v>
      </c>
      <c r="C180" s="74">
        <v>0</v>
      </c>
      <c r="D180" s="75">
        <f t="shared" si="1"/>
        <v>0</v>
      </c>
      <c r="E180" s="71"/>
    </row>
    <row r="181" spans="1:5" hidden="1" x14ac:dyDescent="0.2">
      <c r="A181" s="73">
        <v>5441</v>
      </c>
      <c r="B181" s="71" t="s">
        <v>434</v>
      </c>
      <c r="C181" s="74">
        <v>0</v>
      </c>
      <c r="D181" s="75">
        <f t="shared" si="1"/>
        <v>0</v>
      </c>
      <c r="E181" s="71"/>
    </row>
    <row r="182" spans="1:5" hidden="1" x14ac:dyDescent="0.2">
      <c r="A182" s="73">
        <v>5450</v>
      </c>
      <c r="B182" s="71" t="s">
        <v>435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436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437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438</v>
      </c>
      <c r="C185" s="74">
        <f>+C186+C195+C198</f>
        <v>937495.27000000014</v>
      </c>
      <c r="D185" s="75">
        <f t="shared" si="1"/>
        <v>8.5346550963470713E-2</v>
      </c>
      <c r="E185" s="71"/>
    </row>
    <row r="186" spans="1:5" x14ac:dyDescent="0.2">
      <c r="A186" s="73">
        <v>5510</v>
      </c>
      <c r="B186" s="71" t="s">
        <v>439</v>
      </c>
      <c r="C186" s="74">
        <f>+SUM(C187:C219)</f>
        <v>937495.27000000014</v>
      </c>
      <c r="D186" s="75">
        <f t="shared" si="1"/>
        <v>8.5346550963470713E-2</v>
      </c>
      <c r="E186" s="71"/>
    </row>
    <row r="187" spans="1:5" x14ac:dyDescent="0.2">
      <c r="A187" s="73">
        <v>5511</v>
      </c>
      <c r="B187" s="71" t="s">
        <v>440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441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442</v>
      </c>
      <c r="C189" s="74">
        <f>+'[2]EdoRes - Profit or Loss St.'!$C$226</f>
        <v>666635.04</v>
      </c>
      <c r="D189" s="75">
        <f t="shared" si="1"/>
        <v>6.0688307702496815E-2</v>
      </c>
      <c r="E189" s="71"/>
    </row>
    <row r="190" spans="1:5" hidden="1" x14ac:dyDescent="0.2">
      <c r="A190" s="73">
        <v>5514</v>
      </c>
      <c r="B190" s="71" t="s">
        <v>443</v>
      </c>
      <c r="C190" s="74">
        <v>0</v>
      </c>
      <c r="D190" s="75">
        <f t="shared" si="1"/>
        <v>0</v>
      </c>
      <c r="E190" s="71"/>
    </row>
    <row r="191" spans="1:5" hidden="1" x14ac:dyDescent="0.2">
      <c r="A191" s="73">
        <v>5515</v>
      </c>
      <c r="B191" s="71" t="s">
        <v>444</v>
      </c>
      <c r="C191" s="74">
        <f>+'[2]EdoRes - Profit or Loss St.'!$C$222</f>
        <v>0</v>
      </c>
      <c r="D191" s="75">
        <f t="shared" si="1"/>
        <v>0</v>
      </c>
      <c r="E191" s="71"/>
    </row>
    <row r="192" spans="1:5" hidden="1" x14ac:dyDescent="0.2">
      <c r="A192" s="73">
        <v>5516</v>
      </c>
      <c r="B192" s="71" t="s">
        <v>445</v>
      </c>
      <c r="C192" s="74">
        <v>0</v>
      </c>
      <c r="D192" s="75">
        <f t="shared" si="1"/>
        <v>0</v>
      </c>
      <c r="E192" s="71"/>
    </row>
    <row r="193" spans="1:5" hidden="1" x14ac:dyDescent="0.2">
      <c r="A193" s="73">
        <v>5517</v>
      </c>
      <c r="B193" s="71" t="s">
        <v>446</v>
      </c>
      <c r="C193" s="74">
        <v>0</v>
      </c>
      <c r="D193" s="75">
        <f t="shared" si="1"/>
        <v>0</v>
      </c>
      <c r="E193" s="71"/>
    </row>
    <row r="194" spans="1:5" hidden="1" x14ac:dyDescent="0.2">
      <c r="A194" s="73">
        <v>5518</v>
      </c>
      <c r="B194" s="71" t="s">
        <v>84</v>
      </c>
      <c r="C194" s="74">
        <v>0</v>
      </c>
      <c r="D194" s="75">
        <f t="shared" si="1"/>
        <v>0</v>
      </c>
      <c r="E194" s="71"/>
    </row>
    <row r="195" spans="1:5" hidden="1" x14ac:dyDescent="0.2">
      <c r="A195" s="73">
        <v>5520</v>
      </c>
      <c r="B195" s="71" t="s">
        <v>83</v>
      </c>
      <c r="C195" s="74">
        <f>+SUM(C196:C197)</f>
        <v>0</v>
      </c>
      <c r="D195" s="75">
        <f t="shared" si="1"/>
        <v>0</v>
      </c>
      <c r="E195" s="71"/>
    </row>
    <row r="196" spans="1:5" hidden="1" x14ac:dyDescent="0.2">
      <c r="A196" s="73">
        <v>5521</v>
      </c>
      <c r="B196" s="71" t="s">
        <v>447</v>
      </c>
      <c r="C196" s="74">
        <v>0</v>
      </c>
      <c r="D196" s="75">
        <f t="shared" si="1"/>
        <v>0</v>
      </c>
      <c r="E196" s="71"/>
    </row>
    <row r="197" spans="1:5" hidden="1" x14ac:dyDescent="0.2">
      <c r="A197" s="73">
        <v>5522</v>
      </c>
      <c r="B197" s="71" t="s">
        <v>448</v>
      </c>
      <c r="C197" s="74">
        <v>0</v>
      </c>
      <c r="D197" s="75">
        <f t="shared" si="1"/>
        <v>0</v>
      </c>
      <c r="E197" s="71"/>
    </row>
    <row r="198" spans="1:5" hidden="1" x14ac:dyDescent="0.2">
      <c r="A198" s="73">
        <v>5530</v>
      </c>
      <c r="B198" s="71" t="s">
        <v>449</v>
      </c>
      <c r="C198" s="74">
        <f>+SUM(C199:C203)</f>
        <v>0</v>
      </c>
      <c r="D198" s="75">
        <f t="shared" si="1"/>
        <v>0</v>
      </c>
      <c r="E198" s="71"/>
    </row>
    <row r="199" spans="1:5" hidden="1" x14ac:dyDescent="0.2">
      <c r="A199" s="73">
        <v>5531</v>
      </c>
      <c r="B199" s="71" t="s">
        <v>450</v>
      </c>
      <c r="C199" s="74">
        <v>0</v>
      </c>
      <c r="D199" s="75">
        <f t="shared" si="1"/>
        <v>0</v>
      </c>
      <c r="E199" s="71"/>
    </row>
    <row r="200" spans="1:5" hidden="1" x14ac:dyDescent="0.2">
      <c r="A200" s="73">
        <v>5532</v>
      </c>
      <c r="B200" s="71" t="s">
        <v>451</v>
      </c>
      <c r="C200" s="74">
        <v>0</v>
      </c>
      <c r="D200" s="75">
        <f t="shared" si="1"/>
        <v>0</v>
      </c>
      <c r="E200" s="71"/>
    </row>
    <row r="201" spans="1:5" hidden="1" x14ac:dyDescent="0.2">
      <c r="A201" s="73">
        <v>5533</v>
      </c>
      <c r="B201" s="71" t="s">
        <v>452</v>
      </c>
      <c r="C201" s="74">
        <v>0</v>
      </c>
      <c r="D201" s="75">
        <f t="shared" si="1"/>
        <v>0</v>
      </c>
      <c r="E201" s="71"/>
    </row>
    <row r="202" spans="1:5" hidden="1" x14ac:dyDescent="0.2">
      <c r="A202" s="73">
        <v>5534</v>
      </c>
      <c r="B202" s="71" t="s">
        <v>453</v>
      </c>
      <c r="C202" s="74">
        <v>0</v>
      </c>
      <c r="D202" s="75">
        <f t="shared" si="1"/>
        <v>0</v>
      </c>
      <c r="E202" s="71"/>
    </row>
    <row r="203" spans="1:5" hidden="1" x14ac:dyDescent="0.2">
      <c r="A203" s="73">
        <v>5535</v>
      </c>
      <c r="B203" s="71" t="s">
        <v>454</v>
      </c>
      <c r="C203" s="74">
        <v>0</v>
      </c>
      <c r="D203" s="75">
        <f t="shared" si="1"/>
        <v>0</v>
      </c>
      <c r="E203" s="71"/>
    </row>
    <row r="204" spans="1:5" hidden="1" x14ac:dyDescent="0.2">
      <c r="A204" s="73">
        <v>5540</v>
      </c>
      <c r="B204" s="71" t="s">
        <v>455</v>
      </c>
      <c r="C204" s="74">
        <v>0</v>
      </c>
      <c r="D204" s="75">
        <f t="shared" si="1"/>
        <v>0</v>
      </c>
      <c r="E204" s="71"/>
    </row>
    <row r="205" spans="1:5" hidden="1" x14ac:dyDescent="0.2">
      <c r="A205" s="73">
        <v>5541</v>
      </c>
      <c r="B205" s="71" t="s">
        <v>455</v>
      </c>
      <c r="C205" s="74">
        <v>0</v>
      </c>
      <c r="D205" s="75">
        <f t="shared" si="1"/>
        <v>0</v>
      </c>
      <c r="E205" s="71"/>
    </row>
    <row r="206" spans="1:5" hidden="1" x14ac:dyDescent="0.2">
      <c r="A206" s="73">
        <v>5550</v>
      </c>
      <c r="B206" s="71" t="s">
        <v>456</v>
      </c>
      <c r="C206" s="74">
        <v>0</v>
      </c>
      <c r="D206" s="75">
        <f t="shared" si="1"/>
        <v>0</v>
      </c>
      <c r="E206" s="71"/>
    </row>
    <row r="207" spans="1:5" hidden="1" x14ac:dyDescent="0.2">
      <c r="A207" s="73">
        <v>5551</v>
      </c>
      <c r="B207" s="71" t="s">
        <v>456</v>
      </c>
      <c r="C207" s="74">
        <v>0</v>
      </c>
      <c r="D207" s="75">
        <f t="shared" si="1"/>
        <v>0</v>
      </c>
      <c r="E207" s="71"/>
    </row>
    <row r="208" spans="1:5" hidden="1" x14ac:dyDescent="0.2">
      <c r="A208" s="73">
        <v>5590</v>
      </c>
      <c r="B208" s="71" t="s">
        <v>457</v>
      </c>
      <c r="C208" s="74">
        <v>0</v>
      </c>
      <c r="D208" s="75">
        <f t="shared" si="1"/>
        <v>0</v>
      </c>
      <c r="E208" s="71"/>
    </row>
    <row r="209" spans="1:5" hidden="1" x14ac:dyDescent="0.2">
      <c r="A209" s="73">
        <v>5591</v>
      </c>
      <c r="B209" s="71" t="s">
        <v>458</v>
      </c>
      <c r="C209" s="74">
        <v>0</v>
      </c>
      <c r="D209" s="75">
        <f t="shared" si="1"/>
        <v>0</v>
      </c>
      <c r="E209" s="71"/>
    </row>
    <row r="210" spans="1:5" hidden="1" x14ac:dyDescent="0.2">
      <c r="A210" s="73">
        <v>5592</v>
      </c>
      <c r="B210" s="71" t="s">
        <v>459</v>
      </c>
      <c r="C210" s="74">
        <v>0</v>
      </c>
      <c r="D210" s="75">
        <f t="shared" si="1"/>
        <v>0</v>
      </c>
      <c r="E210" s="71"/>
    </row>
    <row r="211" spans="1:5" hidden="1" x14ac:dyDescent="0.2">
      <c r="A211" s="73">
        <v>5593</v>
      </c>
      <c r="B211" s="71" t="s">
        <v>460</v>
      </c>
      <c r="C211" s="74">
        <v>0</v>
      </c>
      <c r="D211" s="75">
        <f t="shared" si="1"/>
        <v>0</v>
      </c>
      <c r="E211" s="71"/>
    </row>
    <row r="212" spans="1:5" hidden="1" x14ac:dyDescent="0.2">
      <c r="A212" s="73">
        <v>5594</v>
      </c>
      <c r="B212" s="71" t="s">
        <v>526</v>
      </c>
      <c r="C212" s="74">
        <v>0</v>
      </c>
      <c r="D212" s="75">
        <f t="shared" si="1"/>
        <v>0</v>
      </c>
      <c r="E212" s="71"/>
    </row>
    <row r="213" spans="1:5" hidden="1" x14ac:dyDescent="0.2">
      <c r="A213" s="73">
        <v>5595</v>
      </c>
      <c r="B213" s="71" t="s">
        <v>462</v>
      </c>
      <c r="C213" s="74">
        <v>0</v>
      </c>
      <c r="D213" s="75">
        <f t="shared" si="1"/>
        <v>0</v>
      </c>
      <c r="E213" s="71"/>
    </row>
    <row r="214" spans="1:5" hidden="1" x14ac:dyDescent="0.2">
      <c r="A214" s="73">
        <v>5596</v>
      </c>
      <c r="B214" s="71" t="s">
        <v>355</v>
      </c>
      <c r="C214" s="74">
        <v>0</v>
      </c>
      <c r="D214" s="75">
        <f t="shared" si="1"/>
        <v>0</v>
      </c>
      <c r="E214" s="71"/>
    </row>
    <row r="215" spans="1:5" hidden="1" x14ac:dyDescent="0.2">
      <c r="A215" s="73">
        <v>5597</v>
      </c>
      <c r="B215" s="71" t="s">
        <v>463</v>
      </c>
      <c r="C215" s="74">
        <v>0</v>
      </c>
      <c r="D215" s="75">
        <f t="shared" si="1"/>
        <v>0</v>
      </c>
      <c r="E215" s="71"/>
    </row>
    <row r="216" spans="1:5" hidden="1" x14ac:dyDescent="0.2">
      <c r="A216" s="73">
        <v>5598</v>
      </c>
      <c r="B216" s="71" t="s">
        <v>527</v>
      </c>
      <c r="C216" s="74">
        <v>0</v>
      </c>
      <c r="D216" s="75">
        <f t="shared" si="1"/>
        <v>0</v>
      </c>
      <c r="E216" s="71"/>
    </row>
    <row r="217" spans="1:5" hidden="1" x14ac:dyDescent="0.2">
      <c r="A217" s="73">
        <v>5599</v>
      </c>
      <c r="B217" s="71" t="s">
        <v>464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5515</v>
      </c>
      <c r="B218" s="71" t="s">
        <v>444</v>
      </c>
      <c r="C218" s="74">
        <f>+'[2]EdoRes - Profit or Loss St.'!$C$227</f>
        <v>265002.82</v>
      </c>
      <c r="D218" s="75">
        <f t="shared" si="1"/>
        <v>2.4125003513450743E-2</v>
      </c>
      <c r="E218" s="71"/>
    </row>
    <row r="219" spans="1:5" x14ac:dyDescent="0.2">
      <c r="A219" s="73">
        <v>5517</v>
      </c>
      <c r="B219" s="71" t="s">
        <v>446</v>
      </c>
      <c r="C219" s="74">
        <f>+'[2]EdoRes - Profit or Loss St.'!$C$228</f>
        <v>5857.41</v>
      </c>
      <c r="D219" s="75">
        <f t="shared" si="1"/>
        <v>5.3323974752314519E-4</v>
      </c>
      <c r="E219" s="71"/>
    </row>
    <row r="220" spans="1:5" x14ac:dyDescent="0.2">
      <c r="A220" s="73">
        <v>5600</v>
      </c>
      <c r="B220" s="71" t="s">
        <v>82</v>
      </c>
      <c r="C220" s="74">
        <v>0</v>
      </c>
      <c r="D220" s="75">
        <f t="shared" si="1"/>
        <v>0</v>
      </c>
      <c r="E220" s="71"/>
    </row>
    <row r="221" spans="1:5" x14ac:dyDescent="0.2">
      <c r="A221" s="73">
        <v>5610</v>
      </c>
      <c r="B221" s="71" t="s">
        <v>465</v>
      </c>
      <c r="C221" s="74">
        <v>0</v>
      </c>
      <c r="D221" s="75">
        <f t="shared" si="1"/>
        <v>0</v>
      </c>
      <c r="E221" s="71"/>
    </row>
    <row r="222" spans="1:5" x14ac:dyDescent="0.2">
      <c r="A222" s="73">
        <v>5611</v>
      </c>
      <c r="B222" s="71" t="s">
        <v>466</v>
      </c>
      <c r="C222" s="74">
        <v>0</v>
      </c>
      <c r="D222" s="75">
        <f t="shared" si="1"/>
        <v>0</v>
      </c>
      <c r="E222" s="71"/>
    </row>
    <row r="225" spans="2:6" ht="22.5" x14ac:dyDescent="0.2">
      <c r="B225" s="126" t="s">
        <v>614</v>
      </c>
      <c r="C225" s="126"/>
      <c r="D225" s="127"/>
      <c r="E225" s="127"/>
      <c r="F225" s="127"/>
    </row>
    <row r="226" spans="2:6" x14ac:dyDescent="0.2">
      <c r="B226" s="126"/>
      <c r="C226" s="126"/>
      <c r="D226" s="127"/>
      <c r="E226" s="127"/>
      <c r="F226" s="127"/>
    </row>
    <row r="227" spans="2:6" x14ac:dyDescent="0.2">
      <c r="B227" s="126" t="s">
        <v>615</v>
      </c>
      <c r="C227" s="126"/>
      <c r="D227" s="127"/>
      <c r="E227" s="127"/>
    </row>
    <row r="228" spans="2:6" ht="22.5" x14ac:dyDescent="0.2">
      <c r="B228" s="126" t="s">
        <v>617</v>
      </c>
      <c r="C228" s="126"/>
      <c r="D228" s="127"/>
      <c r="E228" s="127"/>
    </row>
    <row r="229" spans="2:6" x14ac:dyDescent="0.2">
      <c r="B229" s="126"/>
      <c r="C229" s="126"/>
      <c r="D229" s="127"/>
      <c r="E229" s="127"/>
    </row>
    <row r="230" spans="2:6" x14ac:dyDescent="0.2">
      <c r="B230" s="127" t="s">
        <v>616</v>
      </c>
    </row>
    <row r="231" spans="2:6" ht="22.5" x14ac:dyDescent="0.2">
      <c r="B231" s="128" t="s">
        <v>618</v>
      </c>
    </row>
    <row r="232" spans="2:6" x14ac:dyDescent="0.2">
      <c r="B232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2" fitToHeight="2" orientation="portrait" r:id="rId1"/>
  <ignoredErrors>
    <ignoredError sqref="C7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"/>
    </row>
    <row r="2" spans="1:2" ht="15" customHeight="1" x14ac:dyDescent="0.2">
      <c r="A2" s="29" t="s">
        <v>184</v>
      </c>
      <c r="B2" s="27" t="s">
        <v>51</v>
      </c>
    </row>
    <row r="3" spans="1:2" x14ac:dyDescent="0.2">
      <c r="A3" s="35"/>
      <c r="B3" s="5"/>
    </row>
    <row r="4" spans="1:2" ht="14.1" customHeight="1" x14ac:dyDescent="0.2">
      <c r="A4" s="116" t="s">
        <v>586</v>
      </c>
      <c r="B4" s="30" t="s">
        <v>81</v>
      </c>
    </row>
    <row r="5" spans="1:2" ht="14.1" customHeight="1" x14ac:dyDescent="0.2">
      <c r="A5" s="117"/>
      <c r="B5" s="30" t="s">
        <v>52</v>
      </c>
    </row>
    <row r="6" spans="1:2" ht="14.1" customHeight="1" x14ac:dyDescent="0.2">
      <c r="A6" s="117"/>
      <c r="B6" s="30" t="s">
        <v>152</v>
      </c>
    </row>
    <row r="7" spans="1:2" ht="14.1" customHeight="1" x14ac:dyDescent="0.2">
      <c r="A7" s="117"/>
      <c r="B7" s="30" t="s">
        <v>66</v>
      </c>
    </row>
    <row r="8" spans="1:2" x14ac:dyDescent="0.2">
      <c r="A8" s="117"/>
    </row>
    <row r="9" spans="1:2" x14ac:dyDescent="0.2">
      <c r="A9" s="116" t="s">
        <v>587</v>
      </c>
      <c r="B9" s="28" t="s">
        <v>154</v>
      </c>
    </row>
    <row r="10" spans="1:2" ht="15" customHeight="1" x14ac:dyDescent="0.2">
      <c r="A10" s="117"/>
      <c r="B10" s="36" t="s">
        <v>66</v>
      </c>
    </row>
    <row r="11" spans="1:2" x14ac:dyDescent="0.2">
      <c r="A11" s="117"/>
    </row>
    <row r="12" spans="1:2" x14ac:dyDescent="0.2">
      <c r="A12" s="116" t="s">
        <v>588</v>
      </c>
      <c r="B12" s="28" t="s">
        <v>154</v>
      </c>
    </row>
    <row r="13" spans="1:2" ht="22.5" x14ac:dyDescent="0.2">
      <c r="A13" s="117"/>
      <c r="B13" s="28" t="s">
        <v>73</v>
      </c>
    </row>
    <row r="14" spans="1:2" x14ac:dyDescent="0.2">
      <c r="A14" s="117"/>
      <c r="B14" s="36" t="s">
        <v>66</v>
      </c>
    </row>
    <row r="15" spans="1:2" x14ac:dyDescent="0.2">
      <c r="A15" s="117"/>
    </row>
    <row r="16" spans="1:2" x14ac:dyDescent="0.2">
      <c r="A16" s="117"/>
    </row>
    <row r="17" spans="1:2" ht="15" customHeight="1" x14ac:dyDescent="0.2">
      <c r="A17" s="116" t="s">
        <v>590</v>
      </c>
      <c r="B17" s="24" t="s">
        <v>74</v>
      </c>
    </row>
    <row r="18" spans="1:2" ht="15" customHeight="1" x14ac:dyDescent="0.2">
      <c r="A18" s="35"/>
      <c r="B18" s="24" t="s">
        <v>75</v>
      </c>
    </row>
    <row r="19" spans="1:2" x14ac:dyDescent="0.2">
      <c r="A19" s="35"/>
    </row>
    <row r="20" spans="1:2" x14ac:dyDescent="0.2">
      <c r="A20" s="35"/>
    </row>
    <row r="21" spans="1:2" x14ac:dyDescent="0.2">
      <c r="A21" s="35"/>
    </row>
    <row r="22" spans="1:2" x14ac:dyDescent="0.2">
      <c r="A22" s="35"/>
    </row>
    <row r="23" spans="1:2" x14ac:dyDescent="0.2">
      <c r="A23" s="35"/>
    </row>
    <row r="24" spans="1:2" x14ac:dyDescent="0.2">
      <c r="A24" s="35"/>
    </row>
    <row r="25" spans="1:2" x14ac:dyDescent="0.2">
      <c r="A25" s="35"/>
    </row>
    <row r="26" spans="1:2" x14ac:dyDescent="0.2">
      <c r="A26" s="35"/>
    </row>
    <row r="27" spans="1:2" x14ac:dyDescent="0.2">
      <c r="A27" s="35"/>
    </row>
    <row r="28" spans="1:2" x14ac:dyDescent="0.2">
      <c r="A28" s="35"/>
    </row>
    <row r="29" spans="1:2" x14ac:dyDescent="0.2">
      <c r="A29" s="35"/>
    </row>
    <row r="30" spans="1:2" x14ac:dyDescent="0.2">
      <c r="A30" s="35"/>
    </row>
    <row r="31" spans="1:2" x14ac:dyDescent="0.2">
      <c r="A31" s="35"/>
    </row>
    <row r="32" spans="1:2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8" t="str">
        <f>ESF!A1</f>
        <v>INSTITUTO MUNICIPAL DE LAS MUJERES</v>
      </c>
      <c r="B1" s="148"/>
      <c r="C1" s="148"/>
      <c r="D1" s="135" t="s">
        <v>190</v>
      </c>
      <c r="E1" s="136">
        <f>ESF!H1</f>
        <v>2020</v>
      </c>
    </row>
    <row r="2" spans="1:5" ht="18.95" customHeight="1" x14ac:dyDescent="0.2">
      <c r="A2" s="148" t="s">
        <v>467</v>
      </c>
      <c r="B2" s="148"/>
      <c r="C2" s="148"/>
      <c r="D2" s="135" t="s">
        <v>192</v>
      </c>
      <c r="E2" s="136" t="str">
        <f>ESF!H2</f>
        <v>Trimestral</v>
      </c>
    </row>
    <row r="3" spans="1:5" ht="18.95" customHeight="1" x14ac:dyDescent="0.2">
      <c r="A3" s="148" t="str">
        <f>ESF!A3</f>
        <v>Correspondiente del 01 DE ENERO al 31 DE DICIEMBRE DE 2020</v>
      </c>
      <c r="B3" s="148"/>
      <c r="C3" s="148"/>
      <c r="D3" s="135" t="s">
        <v>194</v>
      </c>
      <c r="E3" s="136">
        <f>ESF!H3</f>
        <v>4</v>
      </c>
    </row>
    <row r="5" spans="1:5" x14ac:dyDescent="0.2">
      <c r="A5" s="53" t="s">
        <v>195</v>
      </c>
      <c r="B5" s="54"/>
      <c r="C5" s="54"/>
      <c r="D5" s="54"/>
      <c r="E5" s="54"/>
    </row>
    <row r="6" spans="1:5" x14ac:dyDescent="0.2">
      <c r="A6" s="54" t="s">
        <v>168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148</v>
      </c>
      <c r="D7" s="55" t="s">
        <v>149</v>
      </c>
      <c r="E7" s="55" t="s">
        <v>151</v>
      </c>
    </row>
    <row r="8" spans="1:5" x14ac:dyDescent="0.2">
      <c r="A8" s="56">
        <v>3110</v>
      </c>
      <c r="B8" s="52" t="s">
        <v>334</v>
      </c>
      <c r="C8" s="57">
        <f>+'[2]Balance - Balance Sheet'!$H$78</f>
        <v>1242756.1200000001</v>
      </c>
    </row>
    <row r="9" spans="1:5" x14ac:dyDescent="0.2">
      <c r="A9" s="56">
        <v>3120</v>
      </c>
      <c r="B9" s="52" t="s">
        <v>468</v>
      </c>
      <c r="C9" s="57">
        <f>+'[2]Balance - Balance Sheet'!$H$79</f>
        <v>24746066.140000001</v>
      </c>
    </row>
    <row r="10" spans="1:5" x14ac:dyDescent="0.2">
      <c r="A10" s="56">
        <v>3130</v>
      </c>
      <c r="B10" s="52" t="s">
        <v>469</v>
      </c>
      <c r="C10" s="57">
        <f>+'[3]Balance - Balance Sheet'!$H$80</f>
        <v>0</v>
      </c>
    </row>
    <row r="12" spans="1:5" x14ac:dyDescent="0.2">
      <c r="A12" s="54" t="s">
        <v>170</v>
      </c>
      <c r="B12" s="54"/>
      <c r="C12" s="54"/>
      <c r="D12" s="54"/>
      <c r="E12" s="54"/>
    </row>
    <row r="13" spans="1:5" x14ac:dyDescent="0.2">
      <c r="A13" s="55" t="s">
        <v>150</v>
      </c>
      <c r="B13" s="55" t="s">
        <v>147</v>
      </c>
      <c r="C13" s="55" t="s">
        <v>148</v>
      </c>
      <c r="D13" s="55" t="s">
        <v>470</v>
      </c>
      <c r="E13" s="55"/>
    </row>
    <row r="14" spans="1:5" x14ac:dyDescent="0.2">
      <c r="A14" s="56">
        <v>3210</v>
      </c>
      <c r="B14" s="52" t="s">
        <v>471</v>
      </c>
      <c r="C14" s="57">
        <f>+'[2]Balance - Balance Sheet'!$H$100</f>
        <v>-201630.49</v>
      </c>
    </row>
    <row r="15" spans="1:5" x14ac:dyDescent="0.2">
      <c r="A15" s="56">
        <v>3220</v>
      </c>
      <c r="B15" s="52" t="s">
        <v>472</v>
      </c>
      <c r="C15" s="57">
        <f>+'[2]Balance - Balance Sheet'!$H$87</f>
        <v>-784781.11</v>
      </c>
    </row>
    <row r="16" spans="1:5" x14ac:dyDescent="0.2">
      <c r="A16" s="56">
        <v>3230</v>
      </c>
      <c r="B16" s="52" t="s">
        <v>473</v>
      </c>
      <c r="C16" s="57">
        <f>+SUM(C17:C20)</f>
        <v>0</v>
      </c>
    </row>
    <row r="17" spans="1:3" x14ac:dyDescent="0.2">
      <c r="A17" s="56">
        <v>3231</v>
      </c>
      <c r="B17" s="52" t="s">
        <v>474</v>
      </c>
      <c r="C17" s="57">
        <v>0</v>
      </c>
    </row>
    <row r="18" spans="1:3" x14ac:dyDescent="0.2">
      <c r="A18" s="56">
        <v>3232</v>
      </c>
      <c r="B18" s="52" t="s">
        <v>475</v>
      </c>
      <c r="C18" s="57">
        <v>0</v>
      </c>
    </row>
    <row r="19" spans="1:3" x14ac:dyDescent="0.2">
      <c r="A19" s="56">
        <v>3233</v>
      </c>
      <c r="B19" s="52" t="s">
        <v>476</v>
      </c>
      <c r="C19" s="57">
        <v>0</v>
      </c>
    </row>
    <row r="20" spans="1:3" x14ac:dyDescent="0.2">
      <c r="A20" s="56">
        <v>3239</v>
      </c>
      <c r="B20" s="52" t="s">
        <v>477</v>
      </c>
      <c r="C20" s="57">
        <v>0</v>
      </c>
    </row>
    <row r="21" spans="1:3" x14ac:dyDescent="0.2">
      <c r="A21" s="56">
        <v>3240</v>
      </c>
      <c r="B21" s="52" t="s">
        <v>478</v>
      </c>
      <c r="C21" s="57">
        <f>+SUM(C22:C24)</f>
        <v>0</v>
      </c>
    </row>
    <row r="22" spans="1:3" x14ac:dyDescent="0.2">
      <c r="A22" s="56">
        <v>3241</v>
      </c>
      <c r="B22" s="52" t="s">
        <v>479</v>
      </c>
      <c r="C22" s="57">
        <v>0</v>
      </c>
    </row>
    <row r="23" spans="1:3" x14ac:dyDescent="0.2">
      <c r="A23" s="56">
        <v>3242</v>
      </c>
      <c r="B23" s="52" t="s">
        <v>480</v>
      </c>
      <c r="C23" s="57">
        <v>0</v>
      </c>
    </row>
    <row r="24" spans="1:3" x14ac:dyDescent="0.2">
      <c r="A24" s="56">
        <v>3243</v>
      </c>
      <c r="B24" s="52" t="s">
        <v>481</v>
      </c>
      <c r="C24" s="57">
        <v>0</v>
      </c>
    </row>
    <row r="25" spans="1:3" x14ac:dyDescent="0.2">
      <c r="A25" s="56">
        <v>3250</v>
      </c>
      <c r="B25" s="52" t="s">
        <v>482</v>
      </c>
      <c r="C25" s="57">
        <f>+SUM(C26:C27)</f>
        <v>-461566.86</v>
      </c>
    </row>
    <row r="26" spans="1:3" x14ac:dyDescent="0.2">
      <c r="A26" s="56">
        <v>3251</v>
      </c>
      <c r="B26" s="52" t="s">
        <v>483</v>
      </c>
      <c r="C26" s="57">
        <v>0</v>
      </c>
    </row>
    <row r="27" spans="1:3" x14ac:dyDescent="0.2">
      <c r="A27" s="56">
        <v>3252</v>
      </c>
      <c r="B27" s="52" t="s">
        <v>484</v>
      </c>
      <c r="C27" s="57">
        <f>+[4]BALANCE!$E$25</f>
        <v>-461566.86</v>
      </c>
    </row>
    <row r="30" spans="1:3" ht="33.75" x14ac:dyDescent="0.2">
      <c r="B30" s="126" t="s">
        <v>614</v>
      </c>
    </row>
    <row r="31" spans="1:3" x14ac:dyDescent="0.2">
      <c r="B31" s="126"/>
    </row>
    <row r="32" spans="1:3" x14ac:dyDescent="0.2">
      <c r="B32" s="126" t="s">
        <v>615</v>
      </c>
    </row>
    <row r="33" spans="2:2" ht="22.5" x14ac:dyDescent="0.2">
      <c r="B33" s="126" t="s">
        <v>617</v>
      </c>
    </row>
    <row r="34" spans="2:2" x14ac:dyDescent="0.2">
      <c r="B34" s="126"/>
    </row>
    <row r="35" spans="2:2" x14ac:dyDescent="0.2">
      <c r="B35" s="127" t="s">
        <v>616</v>
      </c>
    </row>
    <row r="36" spans="2:2" ht="22.5" x14ac:dyDescent="0.2">
      <c r="B3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4" spans="1:2" ht="15" customHeight="1" x14ac:dyDescent="0.2">
      <c r="A4" s="116" t="s">
        <v>23</v>
      </c>
      <c r="B4" s="30" t="s">
        <v>81</v>
      </c>
    </row>
    <row r="5" spans="1:2" ht="15" customHeight="1" x14ac:dyDescent="0.2">
      <c r="A5" s="116" t="s">
        <v>25</v>
      </c>
      <c r="B5" s="30" t="s">
        <v>52</v>
      </c>
    </row>
    <row r="6" spans="1:2" ht="15" customHeight="1" x14ac:dyDescent="0.2">
      <c r="B6" s="30" t="s">
        <v>169</v>
      </c>
    </row>
    <row r="7" spans="1:2" ht="15" customHeight="1" x14ac:dyDescent="0.2">
      <c r="B7" s="30" t="s">
        <v>76</v>
      </c>
    </row>
    <row r="8" spans="1:2" ht="15" customHeight="1" x14ac:dyDescent="0.2">
      <c r="B8" s="30" t="s">
        <v>77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C19" sqref="C19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8" t="str">
        <f>ESF!A1</f>
        <v>INSTITUTO MUNICIPAL DE LAS MUJERES</v>
      </c>
      <c r="B1" s="148"/>
      <c r="C1" s="148"/>
      <c r="D1" s="135" t="s">
        <v>190</v>
      </c>
      <c r="E1" s="136">
        <f>ESF!H1</f>
        <v>2020</v>
      </c>
    </row>
    <row r="2" spans="1:5" s="58" customFormat="1" ht="18.95" customHeight="1" x14ac:dyDescent="0.25">
      <c r="A2" s="148" t="s">
        <v>485</v>
      </c>
      <c r="B2" s="148"/>
      <c r="C2" s="148"/>
      <c r="D2" s="135" t="s">
        <v>192</v>
      </c>
      <c r="E2" s="136" t="str">
        <f>ESF!H2</f>
        <v>Trimestral</v>
      </c>
    </row>
    <row r="3" spans="1:5" s="58" customFormat="1" ht="18.95" customHeight="1" x14ac:dyDescent="0.25">
      <c r="A3" s="148" t="str">
        <f>ESF!A3</f>
        <v>Correspondiente del 01 DE ENERO al 31 DE DICIEMBRE DE 2020</v>
      </c>
      <c r="B3" s="148"/>
      <c r="C3" s="148"/>
      <c r="D3" s="135" t="s">
        <v>194</v>
      </c>
      <c r="E3" s="136">
        <f>ESF!H3</f>
        <v>4</v>
      </c>
    </row>
    <row r="4" spans="1:5" x14ac:dyDescent="0.2">
      <c r="A4" s="53" t="s">
        <v>195</v>
      </c>
      <c r="B4" s="54"/>
      <c r="C4" s="54"/>
      <c r="D4" s="54"/>
      <c r="E4" s="54"/>
    </row>
    <row r="6" spans="1:5" x14ac:dyDescent="0.2">
      <c r="A6" s="54" t="s">
        <v>171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173</v>
      </c>
      <c r="D7" s="55" t="s">
        <v>174</v>
      </c>
      <c r="E7" s="55"/>
    </row>
    <row r="8" spans="1:5" x14ac:dyDescent="0.2">
      <c r="A8" s="56">
        <v>1111</v>
      </c>
      <c r="B8" s="52" t="s">
        <v>486</v>
      </c>
      <c r="C8" s="57">
        <f>+'[2]Balance - Balance Sheet'!$C$9</f>
        <v>10000</v>
      </c>
      <c r="D8" s="57">
        <v>3000</v>
      </c>
    </row>
    <row r="9" spans="1:5" x14ac:dyDescent="0.2">
      <c r="A9" s="56">
        <v>1112</v>
      </c>
      <c r="B9" s="52" t="s">
        <v>487</v>
      </c>
      <c r="C9" s="57">
        <f>+'[2]Balance - Balance Sheet'!$C$10</f>
        <v>2881235.87</v>
      </c>
      <c r="D9" s="57">
        <f>2189880.34000001-3000</f>
        <v>2186880.3400000101</v>
      </c>
    </row>
    <row r="10" spans="1:5" x14ac:dyDescent="0.2">
      <c r="A10" s="56">
        <v>1113</v>
      </c>
      <c r="B10" s="52" t="s">
        <v>488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196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197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489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490</v>
      </c>
      <c r="C14" s="57">
        <v>0</v>
      </c>
      <c r="D14" s="57">
        <v>0</v>
      </c>
    </row>
    <row r="15" spans="1:5" x14ac:dyDescent="0.2">
      <c r="A15" s="56">
        <v>1110</v>
      </c>
      <c r="B15" s="52" t="s">
        <v>491</v>
      </c>
      <c r="C15" s="57">
        <f>SUM(C8:C14)</f>
        <v>2891235.87</v>
      </c>
      <c r="D15" s="57">
        <f>SUM(D8:D14)</f>
        <v>2189880.3400000101</v>
      </c>
    </row>
    <row r="18" spans="1:5" x14ac:dyDescent="0.2">
      <c r="A18" s="54" t="s">
        <v>172</v>
      </c>
      <c r="B18" s="54"/>
      <c r="C18" s="54"/>
      <c r="D18" s="54"/>
      <c r="E18" s="54"/>
    </row>
    <row r="19" spans="1:5" x14ac:dyDescent="0.2">
      <c r="A19" s="55" t="s">
        <v>150</v>
      </c>
      <c r="B19" s="55" t="s">
        <v>147</v>
      </c>
      <c r="C19" s="55" t="s">
        <v>148</v>
      </c>
      <c r="D19" s="55" t="s">
        <v>492</v>
      </c>
      <c r="E19" s="55" t="s">
        <v>175</v>
      </c>
    </row>
    <row r="20" spans="1:5" x14ac:dyDescent="0.2">
      <c r="A20" s="56">
        <v>1230</v>
      </c>
      <c r="B20" s="52" t="s">
        <v>227</v>
      </c>
      <c r="C20" s="57">
        <v>0</v>
      </c>
      <c r="D20" s="52">
        <v>0</v>
      </c>
      <c r="E20" s="52">
        <v>0</v>
      </c>
    </row>
    <row r="21" spans="1:5" x14ac:dyDescent="0.2">
      <c r="A21" s="56">
        <v>1231</v>
      </c>
      <c r="B21" s="52" t="s">
        <v>228</v>
      </c>
      <c r="C21" s="57">
        <v>0</v>
      </c>
      <c r="D21" s="52">
        <v>0</v>
      </c>
      <c r="E21" s="52">
        <v>0</v>
      </c>
    </row>
    <row r="22" spans="1:5" x14ac:dyDescent="0.2">
      <c r="A22" s="56">
        <v>1232</v>
      </c>
      <c r="B22" s="52" t="s">
        <v>229</v>
      </c>
      <c r="C22" s="57">
        <v>0</v>
      </c>
      <c r="D22" s="52">
        <v>0</v>
      </c>
      <c r="E22" s="52">
        <v>0</v>
      </c>
    </row>
    <row r="23" spans="1:5" x14ac:dyDescent="0.2">
      <c r="A23" s="56">
        <v>1233</v>
      </c>
      <c r="B23" s="52" t="s">
        <v>230</v>
      </c>
      <c r="C23" s="57">
        <v>0</v>
      </c>
      <c r="D23" s="52">
        <v>0</v>
      </c>
      <c r="E23" s="52">
        <v>0</v>
      </c>
    </row>
    <row r="24" spans="1:5" x14ac:dyDescent="0.2">
      <c r="A24" s="56">
        <v>1234</v>
      </c>
      <c r="B24" s="52" t="s">
        <v>231</v>
      </c>
      <c r="C24" s="57">
        <v>0</v>
      </c>
      <c r="D24" s="52">
        <v>0</v>
      </c>
      <c r="E24" s="52">
        <v>0</v>
      </c>
    </row>
    <row r="25" spans="1:5" x14ac:dyDescent="0.2">
      <c r="A25" s="56">
        <v>1235</v>
      </c>
      <c r="B25" s="52" t="s">
        <v>232</v>
      </c>
      <c r="C25" s="57">
        <v>0</v>
      </c>
      <c r="D25" s="52">
        <v>0</v>
      </c>
      <c r="E25" s="52">
        <v>0</v>
      </c>
    </row>
    <row r="26" spans="1:5" x14ac:dyDescent="0.2">
      <c r="A26" s="56">
        <v>1236</v>
      </c>
      <c r="B26" s="52" t="s">
        <v>233</v>
      </c>
      <c r="C26" s="57">
        <v>0</v>
      </c>
      <c r="D26" s="52">
        <v>0</v>
      </c>
      <c r="E26" s="52">
        <v>0</v>
      </c>
    </row>
    <row r="27" spans="1:5" x14ac:dyDescent="0.2">
      <c r="A27" s="56">
        <v>1239</v>
      </c>
      <c r="B27" s="52" t="s">
        <v>234</v>
      </c>
      <c r="C27" s="57">
        <v>0</v>
      </c>
      <c r="D27" s="52">
        <v>0</v>
      </c>
      <c r="E27" s="52">
        <v>0</v>
      </c>
    </row>
    <row r="28" spans="1:5" x14ac:dyDescent="0.2">
      <c r="A28" s="56">
        <v>1240</v>
      </c>
      <c r="B28" s="52" t="s">
        <v>235</v>
      </c>
      <c r="C28" s="57">
        <f>+SUM(C29:C36)</f>
        <v>10600</v>
      </c>
      <c r="D28" s="52">
        <v>0</v>
      </c>
      <c r="E28" s="52">
        <f>+E29</f>
        <v>10600</v>
      </c>
    </row>
    <row r="29" spans="1:5" x14ac:dyDescent="0.2">
      <c r="A29" s="56">
        <v>1241</v>
      </c>
      <c r="B29" s="52" t="s">
        <v>236</v>
      </c>
      <c r="C29" s="57">
        <v>10600</v>
      </c>
      <c r="D29" s="52">
        <v>0</v>
      </c>
      <c r="E29" s="52">
        <v>10600</v>
      </c>
    </row>
    <row r="30" spans="1:5" x14ac:dyDescent="0.2">
      <c r="A30" s="56">
        <v>1242</v>
      </c>
      <c r="B30" s="52" t="s">
        <v>237</v>
      </c>
      <c r="C30" s="57">
        <v>0</v>
      </c>
      <c r="D30" s="52">
        <v>0</v>
      </c>
      <c r="E30" s="52">
        <v>0</v>
      </c>
    </row>
    <row r="31" spans="1:5" x14ac:dyDescent="0.2">
      <c r="A31" s="56">
        <v>1243</v>
      </c>
      <c r="B31" s="52" t="s">
        <v>238</v>
      </c>
      <c r="C31" s="57">
        <v>0</v>
      </c>
      <c r="D31" s="52">
        <v>0</v>
      </c>
      <c r="E31" s="52">
        <v>0</v>
      </c>
    </row>
    <row r="32" spans="1:5" x14ac:dyDescent="0.2">
      <c r="A32" s="56">
        <v>1244</v>
      </c>
      <c r="B32" s="52" t="s">
        <v>239</v>
      </c>
      <c r="C32" s="57">
        <v>0</v>
      </c>
      <c r="D32" s="52">
        <v>0</v>
      </c>
      <c r="E32" s="52">
        <v>0</v>
      </c>
    </row>
    <row r="33" spans="1:5" x14ac:dyDescent="0.2">
      <c r="A33" s="56">
        <v>1245</v>
      </c>
      <c r="B33" s="52" t="s">
        <v>240</v>
      </c>
      <c r="C33" s="57">
        <v>0</v>
      </c>
      <c r="D33" s="52">
        <v>0</v>
      </c>
      <c r="E33" s="52">
        <v>0</v>
      </c>
    </row>
    <row r="34" spans="1:5" x14ac:dyDescent="0.2">
      <c r="A34" s="56">
        <v>1246</v>
      </c>
      <c r="B34" s="52" t="s">
        <v>241</v>
      </c>
      <c r="C34" s="57">
        <v>0</v>
      </c>
      <c r="D34" s="52">
        <v>0</v>
      </c>
      <c r="E34" s="52">
        <v>0</v>
      </c>
    </row>
    <row r="35" spans="1:5" x14ac:dyDescent="0.2">
      <c r="A35" s="56">
        <v>1247</v>
      </c>
      <c r="B35" s="52" t="s">
        <v>242</v>
      </c>
      <c r="C35" s="57">
        <v>0</v>
      </c>
      <c r="D35" s="52">
        <v>0</v>
      </c>
      <c r="E35" s="52">
        <v>0</v>
      </c>
    </row>
    <row r="36" spans="1:5" x14ac:dyDescent="0.2">
      <c r="A36" s="56">
        <v>1248</v>
      </c>
      <c r="B36" s="52" t="s">
        <v>243</v>
      </c>
      <c r="C36" s="57">
        <v>0</v>
      </c>
      <c r="D36" s="52">
        <v>0</v>
      </c>
      <c r="E36" s="52">
        <v>0</v>
      </c>
    </row>
    <row r="37" spans="1:5" x14ac:dyDescent="0.2">
      <c r="A37" s="56">
        <v>1250</v>
      </c>
      <c r="B37" s="52" t="s">
        <v>245</v>
      </c>
      <c r="C37" s="57">
        <v>0</v>
      </c>
      <c r="D37" s="52">
        <v>0</v>
      </c>
      <c r="E37" s="52">
        <v>0</v>
      </c>
    </row>
    <row r="38" spans="1:5" x14ac:dyDescent="0.2">
      <c r="A38" s="56">
        <v>1251</v>
      </c>
      <c r="B38" s="52" t="s">
        <v>246</v>
      </c>
      <c r="C38" s="57">
        <v>0</v>
      </c>
      <c r="D38" s="52">
        <v>0</v>
      </c>
      <c r="E38" s="52">
        <v>0</v>
      </c>
    </row>
    <row r="39" spans="1:5" x14ac:dyDescent="0.2">
      <c r="A39" s="56">
        <v>1252</v>
      </c>
      <c r="B39" s="52" t="s">
        <v>247</v>
      </c>
      <c r="C39" s="57">
        <v>0</v>
      </c>
      <c r="D39" s="52">
        <v>0</v>
      </c>
      <c r="E39" s="52">
        <v>0</v>
      </c>
    </row>
    <row r="40" spans="1:5" x14ac:dyDescent="0.2">
      <c r="A40" s="56">
        <v>1253</v>
      </c>
      <c r="B40" s="52" t="s">
        <v>248</v>
      </c>
      <c r="C40" s="57">
        <v>0</v>
      </c>
      <c r="D40" s="52">
        <v>0</v>
      </c>
      <c r="E40" s="52">
        <v>0</v>
      </c>
    </row>
    <row r="41" spans="1:5" x14ac:dyDescent="0.2">
      <c r="A41" s="56">
        <v>1254</v>
      </c>
      <c r="B41" s="52" t="s">
        <v>249</v>
      </c>
      <c r="C41" s="57">
        <v>0</v>
      </c>
      <c r="D41" s="52">
        <v>0</v>
      </c>
      <c r="E41" s="52">
        <v>0</v>
      </c>
    </row>
    <row r="42" spans="1:5" x14ac:dyDescent="0.2">
      <c r="A42" s="56">
        <v>1259</v>
      </c>
      <c r="B42" s="52" t="s">
        <v>250</v>
      </c>
      <c r="C42" s="57">
        <v>0</v>
      </c>
      <c r="D42" s="52">
        <v>0</v>
      </c>
      <c r="E42" s="52">
        <v>0</v>
      </c>
    </row>
    <row r="44" spans="1:5" x14ac:dyDescent="0.2">
      <c r="A44" s="54" t="s">
        <v>180</v>
      </c>
      <c r="B44" s="54"/>
      <c r="C44" s="54"/>
      <c r="D44" s="54"/>
      <c r="E44" s="54"/>
    </row>
    <row r="45" spans="1:5" x14ac:dyDescent="0.2">
      <c r="A45" s="55" t="s">
        <v>150</v>
      </c>
      <c r="B45" s="55" t="s">
        <v>147</v>
      </c>
      <c r="C45" s="55" t="s">
        <v>173</v>
      </c>
      <c r="D45" s="55" t="s">
        <v>174</v>
      </c>
      <c r="E45" s="55"/>
    </row>
    <row r="46" spans="1:5" x14ac:dyDescent="0.2">
      <c r="A46" s="56">
        <v>5500</v>
      </c>
      <c r="B46" s="52" t="s">
        <v>438</v>
      </c>
      <c r="C46" s="57">
        <f>+C47+C56+C59+C65+C67+C69+C78</f>
        <v>937495.27000000014</v>
      </c>
      <c r="D46" s="57">
        <f>+D47+D56+D59+D65+D67+D69+D78</f>
        <v>982806.44000000006</v>
      </c>
    </row>
    <row r="47" spans="1:5" x14ac:dyDescent="0.2">
      <c r="A47" s="56">
        <v>5510</v>
      </c>
      <c r="B47" s="52" t="s">
        <v>439</v>
      </c>
      <c r="C47" s="57">
        <f>+SUM(C48:C55)</f>
        <v>937495.27000000014</v>
      </c>
      <c r="D47" s="57">
        <f>+SUM(D48:D55)</f>
        <v>982806.44000000006</v>
      </c>
    </row>
    <row r="48" spans="1:5" x14ac:dyDescent="0.2">
      <c r="A48" s="56">
        <v>5511</v>
      </c>
      <c r="B48" s="52" t="s">
        <v>440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441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442</v>
      </c>
      <c r="C50" s="57">
        <f>+'[2]EdoRes - Profit or Loss St.'!$C$226</f>
        <v>666635.04</v>
      </c>
      <c r="D50" s="57">
        <v>666635.04</v>
      </c>
    </row>
    <row r="51" spans="1:4" x14ac:dyDescent="0.2">
      <c r="A51" s="56">
        <v>5514</v>
      </c>
      <c r="B51" s="52" t="s">
        <v>443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444</v>
      </c>
      <c r="C52" s="57">
        <f>+'[2]EdoRes - Profit or Loss St.'!$C$227</f>
        <v>265002.82</v>
      </c>
      <c r="D52" s="57">
        <v>316171.40000000002</v>
      </c>
    </row>
    <row r="53" spans="1:4" x14ac:dyDescent="0.2">
      <c r="A53" s="56">
        <v>5516</v>
      </c>
      <c r="B53" s="52" t="s">
        <v>445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446</v>
      </c>
      <c r="C54" s="57">
        <f>+'[2]EdoRes - Profit or Loss St.'!$C$228</f>
        <v>5857.41</v>
      </c>
      <c r="D54" s="57">
        <v>0</v>
      </c>
    </row>
    <row r="55" spans="1:4" x14ac:dyDescent="0.2">
      <c r="A55" s="56">
        <v>5518</v>
      </c>
      <c r="B55" s="52" t="s">
        <v>84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83</v>
      </c>
      <c r="C56" s="57">
        <f>+C57+C58</f>
        <v>0</v>
      </c>
      <c r="D56" s="57">
        <f>+D57+D58</f>
        <v>0</v>
      </c>
    </row>
    <row r="57" spans="1:4" x14ac:dyDescent="0.2">
      <c r="A57" s="56">
        <v>5521</v>
      </c>
      <c r="B57" s="52" t="s">
        <v>447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448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449</v>
      </c>
      <c r="C59" s="57">
        <f>+SUM(C60:C64)</f>
        <v>0</v>
      </c>
      <c r="D59" s="57">
        <f>+SUM(D60:D64)</f>
        <v>0</v>
      </c>
    </row>
    <row r="60" spans="1:4" x14ac:dyDescent="0.2">
      <c r="A60" s="56">
        <v>5531</v>
      </c>
      <c r="B60" s="52" t="s">
        <v>450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451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452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453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454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455</v>
      </c>
      <c r="C65" s="57">
        <f>+C66</f>
        <v>0</v>
      </c>
      <c r="D65" s="57">
        <f>+D66</f>
        <v>0</v>
      </c>
    </row>
    <row r="66" spans="1:4" x14ac:dyDescent="0.2">
      <c r="A66" s="56">
        <v>5541</v>
      </c>
      <c r="B66" s="52" t="s">
        <v>455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456</v>
      </c>
      <c r="C67" s="57">
        <f>+C68</f>
        <v>0</v>
      </c>
      <c r="D67" s="57">
        <f>+D68</f>
        <v>0</v>
      </c>
    </row>
    <row r="68" spans="1:4" x14ac:dyDescent="0.2">
      <c r="A68" s="56">
        <v>5551</v>
      </c>
      <c r="B68" s="52" t="s">
        <v>456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457</v>
      </c>
      <c r="C69" s="57">
        <f>+SUM(C70:C77)</f>
        <v>0</v>
      </c>
      <c r="D69" s="57">
        <f>+SUM(D70:D77)</f>
        <v>0</v>
      </c>
    </row>
    <row r="70" spans="1:4" x14ac:dyDescent="0.2">
      <c r="A70" s="56">
        <v>5591</v>
      </c>
      <c r="B70" s="52" t="s">
        <v>458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459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460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461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462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355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463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464</v>
      </c>
      <c r="C77" s="57">
        <v>0</v>
      </c>
      <c r="D77" s="57">
        <v>0</v>
      </c>
    </row>
    <row r="78" spans="1:4" x14ac:dyDescent="0.2">
      <c r="A78" s="56">
        <v>5600</v>
      </c>
      <c r="B78" s="52" t="s">
        <v>82</v>
      </c>
      <c r="C78" s="57">
        <f>+C79+C80</f>
        <v>0</v>
      </c>
      <c r="D78" s="57">
        <f>+D79+D80</f>
        <v>0</v>
      </c>
    </row>
    <row r="79" spans="1:4" x14ac:dyDescent="0.2">
      <c r="A79" s="56">
        <v>5610</v>
      </c>
      <c r="B79" s="52" t="s">
        <v>465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466</v>
      </c>
      <c r="C80" s="57">
        <v>0</v>
      </c>
      <c r="D80" s="57">
        <v>0</v>
      </c>
    </row>
    <row r="84" spans="2:6" ht="22.5" x14ac:dyDescent="0.2">
      <c r="B84" s="126" t="s">
        <v>614</v>
      </c>
      <c r="C84" s="126"/>
      <c r="D84" s="127"/>
      <c r="E84" s="127"/>
      <c r="F84" s="127"/>
    </row>
    <row r="85" spans="2:6" x14ac:dyDescent="0.2">
      <c r="B85" s="126"/>
      <c r="C85" s="126"/>
      <c r="D85" s="127"/>
      <c r="E85" s="127"/>
      <c r="F85" s="127"/>
    </row>
    <row r="86" spans="2:6" x14ac:dyDescent="0.2">
      <c r="B86" s="126" t="s">
        <v>615</v>
      </c>
      <c r="C86" s="126"/>
      <c r="D86" s="127"/>
      <c r="E86" s="127"/>
    </row>
    <row r="87" spans="2:6" ht="22.5" x14ac:dyDescent="0.2">
      <c r="B87" s="126" t="s">
        <v>617</v>
      </c>
      <c r="C87" s="126"/>
      <c r="D87" s="127"/>
      <c r="E87" s="127"/>
    </row>
    <row r="88" spans="2:6" x14ac:dyDescent="0.2">
      <c r="B88" s="126"/>
      <c r="C88" s="126"/>
      <c r="D88" s="127"/>
      <c r="E88" s="127"/>
    </row>
    <row r="89" spans="2:6" x14ac:dyDescent="0.2">
      <c r="B89" s="127" t="s">
        <v>616</v>
      </c>
    </row>
    <row r="90" spans="2:6" ht="22.5" x14ac:dyDescent="0.2">
      <c r="B90" s="128" t="s">
        <v>618</v>
      </c>
    </row>
    <row r="91" spans="2:6" x14ac:dyDescent="0.2">
      <c r="B9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C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B3" s="5"/>
    </row>
    <row r="4" spans="1:2" ht="14.1" customHeight="1" x14ac:dyDescent="0.2">
      <c r="A4" s="116" t="s">
        <v>27</v>
      </c>
      <c r="B4" s="30" t="s">
        <v>81</v>
      </c>
    </row>
    <row r="5" spans="1:2" ht="14.1" customHeight="1" x14ac:dyDescent="0.2">
      <c r="B5" s="30" t="s">
        <v>52</v>
      </c>
    </row>
    <row r="6" spans="1:2" ht="14.1" customHeight="1" x14ac:dyDescent="0.2">
      <c r="B6" s="30" t="s">
        <v>155</v>
      </c>
    </row>
    <row r="7" spans="1:2" ht="14.1" customHeight="1" x14ac:dyDescent="0.2">
      <c r="B7" s="30" t="s">
        <v>157</v>
      </c>
    </row>
    <row r="8" spans="1:2" ht="14.1" customHeight="1" x14ac:dyDescent="0.2">
      <c r="B8" s="30" t="s">
        <v>65</v>
      </c>
    </row>
    <row r="10" spans="1:2" ht="15" customHeight="1" x14ac:dyDescent="0.2">
      <c r="A10" s="116" t="s">
        <v>29</v>
      </c>
      <c r="B10" s="28" t="s">
        <v>156</v>
      </c>
    </row>
    <row r="11" spans="1:2" ht="15" customHeight="1" x14ac:dyDescent="0.2">
      <c r="B11" s="28" t="s">
        <v>78</v>
      </c>
    </row>
    <row r="12" spans="1:2" ht="15" customHeight="1" x14ac:dyDescent="0.2">
      <c r="B12" s="37" t="s">
        <v>189</v>
      </c>
    </row>
    <row r="14" spans="1:2" ht="15" customHeight="1" x14ac:dyDescent="0.2">
      <c r="A14" s="116" t="s">
        <v>79</v>
      </c>
      <c r="B14" s="30" t="s">
        <v>155</v>
      </c>
    </row>
    <row r="15" spans="1:2" ht="15" customHeight="1" x14ac:dyDescent="0.2">
      <c r="B15" s="30" t="s">
        <v>157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2021-01-19T20:50:33Z</cp:lastPrinted>
  <dcterms:created xsi:type="dcterms:W3CDTF">2012-12-11T20:36:24Z</dcterms:created>
  <dcterms:modified xsi:type="dcterms:W3CDTF">2021-01-25T23:59:32Z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