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agina we 3er trim 2019\2.- Presupuestal\Excel\"/>
    </mc:Choice>
  </mc:AlternateContent>
  <bookViews>
    <workbookView xWindow="0" yWindow="0" windowWidth="20490" windowHeight="7395" tabRatio="885" firstSheet="3" activeTab="3"/>
  </bookViews>
  <sheets>
    <sheet name="COG" sheetId="6" state="hidden" r:id="rId1"/>
    <sheet name="CTG" sheetId="8" state="hidden" r:id="rId2"/>
    <sheet name="CA" sheetId="4" state="hidden" r:id="rId3"/>
    <sheet name="CFG" sheetId="5" r:id="rId4"/>
    <sheet name="FF" sheetId="9" state="hidden" r:id="rId5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43" i="6" l="1"/>
  <c r="G33" i="6"/>
  <c r="G23" i="6"/>
  <c r="G13" i="6"/>
  <c r="G5" i="6"/>
  <c r="H52" i="4" l="1"/>
  <c r="G52" i="4"/>
  <c r="F52" i="4"/>
  <c r="E52" i="4"/>
  <c r="D52" i="4"/>
  <c r="C52" i="4"/>
  <c r="H42" i="6"/>
  <c r="H41" i="6"/>
  <c r="H40" i="6"/>
  <c r="H39" i="6"/>
  <c r="H38" i="6"/>
  <c r="H36" i="6"/>
  <c r="H35" i="6"/>
  <c r="H34" i="6"/>
  <c r="H21" i="6"/>
  <c r="H18" i="6"/>
  <c r="H16" i="6"/>
  <c r="H12" i="6"/>
  <c r="H11" i="6"/>
  <c r="F43" i="6"/>
  <c r="F8" i="8" s="1"/>
  <c r="F33" i="6"/>
  <c r="G8" i="8"/>
  <c r="E43" i="6"/>
  <c r="E8" i="8" s="1"/>
  <c r="E33" i="6"/>
  <c r="H32" i="6"/>
  <c r="H29" i="6"/>
  <c r="H26" i="6"/>
  <c r="H25" i="6"/>
  <c r="H19" i="6"/>
  <c r="H15" i="6"/>
  <c r="H8" i="6"/>
  <c r="H6" i="6"/>
  <c r="C43" i="6"/>
  <c r="C33" i="6"/>
  <c r="H8" i="8" l="1"/>
  <c r="H31" i="6"/>
  <c r="F23" i="6"/>
  <c r="H20" i="6"/>
  <c r="H52" i="6"/>
  <c r="C5" i="6"/>
  <c r="E5" i="6"/>
  <c r="D5" i="6" s="1"/>
  <c r="H17" i="6"/>
  <c r="H7" i="6"/>
  <c r="H33" i="6"/>
  <c r="H27" i="6"/>
  <c r="D43" i="6"/>
  <c r="D8" i="8" s="1"/>
  <c r="C8" i="8"/>
  <c r="F5" i="6"/>
  <c r="H24" i="6"/>
  <c r="H28" i="6"/>
  <c r="E13" i="6"/>
  <c r="H9" i="6"/>
  <c r="H14" i="6"/>
  <c r="H22" i="6"/>
  <c r="H30" i="6"/>
  <c r="D33" i="6"/>
  <c r="E23" i="6"/>
  <c r="H43" i="6"/>
  <c r="F13" i="6"/>
  <c r="H37" i="6"/>
  <c r="H10" i="6"/>
  <c r="C23" i="6"/>
  <c r="C13" i="6"/>
  <c r="C6" i="8" s="1"/>
  <c r="C16" i="8" s="1"/>
  <c r="E77" i="6" l="1"/>
  <c r="E7" i="9" s="1"/>
  <c r="H5" i="6"/>
  <c r="F77" i="6"/>
  <c r="F28" i="4" s="1"/>
  <c r="F30" i="4" s="1"/>
  <c r="G77" i="6"/>
  <c r="C77" i="6"/>
  <c r="F6" i="8"/>
  <c r="F16" i="8" s="1"/>
  <c r="D23" i="6"/>
  <c r="H23" i="6"/>
  <c r="H13" i="6"/>
  <c r="D13" i="6"/>
  <c r="G6" i="8"/>
  <c r="G16" i="8" s="1"/>
  <c r="E6" i="8"/>
  <c r="E7" i="4" l="1"/>
  <c r="E28" i="4"/>
  <c r="E30" i="4" s="1"/>
  <c r="E23" i="5"/>
  <c r="E42" i="5" s="1"/>
  <c r="F7" i="4"/>
  <c r="F7" i="9"/>
  <c r="G23" i="5"/>
  <c r="G42" i="5" s="1"/>
  <c r="G7" i="9"/>
  <c r="C28" i="4"/>
  <c r="C30" i="4" s="1"/>
  <c r="C7" i="9"/>
  <c r="G7" i="4"/>
  <c r="C23" i="5"/>
  <c r="C42" i="5" s="1"/>
  <c r="G28" i="4"/>
  <c r="G30" i="4" s="1"/>
  <c r="F23" i="5"/>
  <c r="F42" i="5" s="1"/>
  <c r="C7" i="4"/>
  <c r="D77" i="6"/>
  <c r="H77" i="6"/>
  <c r="D6" i="8"/>
  <c r="D16" i="8" s="1"/>
  <c r="E16" i="8"/>
  <c r="H6" i="8"/>
  <c r="H16" i="8" s="1"/>
  <c r="D23" i="5" l="1"/>
  <c r="D42" i="5" s="1"/>
  <c r="D7" i="9"/>
  <c r="H7" i="4"/>
  <c r="H7" i="9"/>
  <c r="D28" i="4"/>
  <c r="D30" i="4" s="1"/>
  <c r="D7" i="4"/>
  <c r="H28" i="4"/>
  <c r="H30" i="4" s="1"/>
  <c r="H23" i="5"/>
  <c r="H42" i="5" s="1"/>
</calcChain>
</file>

<file path=xl/sharedStrings.xml><?xml version="1.0" encoding="utf-8"?>
<sst xmlns="http://schemas.openxmlformats.org/spreadsheetml/2006/main" count="239" uniqueCount="150">
  <si>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</si>
  <si>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</si>
  <si>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</si>
  <si>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</si>
  <si>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</si>
  <si>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</si>
  <si>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</si>
  <si>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</si>
  <si>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</si>
  <si>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</si>
  <si>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</si>
  <si>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</si>
  <si>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</si>
  <si>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</si>
  <si>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</si>
  <si>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</si>
  <si>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</si>
  <si>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</si>
  <si>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</si>
  <si>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</si>
  <si>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</si>
  <si>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</si>
  <si>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</si>
  <si>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</si>
  <si>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</si>
  <si>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</si>
  <si>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</si>
  <si>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</si>
  <si>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</si>
  <si>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</si>
  <si>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</si>
  <si>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</si>
  <si>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</si>
  <si>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</si>
  <si>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</si>
  <si>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</si>
  <si>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</si>
  <si>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</si>
  <si>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</si>
  <si>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</si>
  <si>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</si>
  <si>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</si>
  <si>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</si>
  <si>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</si>
  <si>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</si>
  <si>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</si>
  <si>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</si>
  <si>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</si>
  <si>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</si>
  <si>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</si>
  <si>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</si>
  <si>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</si>
  <si>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</si>
  <si>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</si>
  <si>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</si>
  <si>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</si>
  <si>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</si>
  <si>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</si>
  <si>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</si>
  <si>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</si>
  <si>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</si>
  <si>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</si>
  <si>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</si>
  <si>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</si>
  <si>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</si>
  <si>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</si>
  <si>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</si>
  <si>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</si>
  <si>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</si>
  <si>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</si>
  <si>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</si>
  <si>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</si>
  <si>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</si>
  <si>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</si>
  <si>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</si>
  <si>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</si>
  <si>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</si>
  <si>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</si>
  <si>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</si>
  <si>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</si>
  <si>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</si>
  <si>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</si>
  <si>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</si>
  <si>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</si>
  <si>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</si>
  <si>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</si>
  <si>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</si>
  <si>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</si>
  <si>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</si>
  <si>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</si>
  <si>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</si>
  <si>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</si>
  <si>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</si>
  <si>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</si>
  <si>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</si>
  <si>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</si>
  <si>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</si>
  <si>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</si>
  <si>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</si>
  <si>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</si>
  <si>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</si>
  <si>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</si>
  <si>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</si>
  <si>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</si>
  <si>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</si>
  <si>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</si>
  <si>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</si>
  <si>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</si>
  <si>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</si>
  <si>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</si>
  <si>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</si>
  <si>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</si>
  <si>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</si>
  <si>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</si>
  <si>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</si>
  <si>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</si>
  <si>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</si>
  <si>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</si>
  <si>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</si>
  <si>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</si>
  <si>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</si>
  <si>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</si>
  <si>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</si>
  <si>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</si>
  <si>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</si>
  <si>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</si>
  <si>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</si>
  <si>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</si>
  <si>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</si>
  <si>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</si>
  <si>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</si>
  <si>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</si>
  <si>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</si>
  <si>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</si>
  <si>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</si>
  <si>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</si>
  <si>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</si>
  <si>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</si>
  <si>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</si>
  <si>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</si>
  <si>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</si>
  <si>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11AA01 RECURSOS PROPIOS MUNICIPAL FF 14</t>
  </si>
  <si>
    <t>11AB01 PARTICIPACIONES RECURSOS PROPIOS MUNICIPAL FF 14</t>
  </si>
  <si>
    <t>INSTITUTO MUNICIPAL DE LAS MUJERES
Estado Analítico del Ejercicio del Presupuesto de Egresos
Clasificación por Objeto del Gasto (Capítulo y Concepto)
DEL 01 DE ENERO AL30 DE SEPTIEMBRE DE 2019</t>
  </si>
  <si>
    <t>INSTITUTO MUNICIPAL DE LAS MUJERES
Estado Analítico del Ejercicio del Presupuesto de Egresos
Clasificación Económica (por Tipo de Gasto)
DEL 01 DE ENERO AL30 DE SEPTIEMBRE DE 2019</t>
  </si>
  <si>
    <t>INSTITUTO MUNICIPAL DE LAS MUJERES
Estado Analítico del Ejercicio del Presupuesto de Egresos
Clasificación Administrativa
DEL 01 DE ENERO AL30 DE SEPTIEMBRE DE 2019</t>
  </si>
  <si>
    <t>Gobierno (Federal/Estatal/Municipal) de GUANAJUATO
Estado Analítico del Ejercicio del Presupuesto de Egresos
Clasificación Administrativa
DEL 01 DE ENERO AL30 DE SEPTIEMBRE DE 2019</t>
  </si>
  <si>
    <t>Sector Paraestatal del Gobierno (Federal/Estatal/Municipal) de GUANAJUATO
Estado Analítico del Ejercicio del Presupuesto de Egresos
Clasificación Administrativa
DEL 01 DE ENERO AL30 DE SEPTIEMBRE DE 2019</t>
  </si>
  <si>
    <t>INSTITUTO MUNICIPAL DE LAS MUJERES
Estado Analítico del Ejercicio del Presupuesto de Egresos
Clasificación Funcional (Finalidad y Función)
DEL 01 DE ENERO AL30 DE SEPTIEMBRE DE 2019</t>
  </si>
  <si>
    <t>INSTITUTO MUNICIPAL DE LAS MUJERES
Estado Analítico del Ejercicio del Presupuesto de Egresos
POR FUENTE DE FINANCIAMIENTO
DEL 01 DE ENERO AL30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</si>
</sst>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showGridLines="0" workbookViewId="0">
      <selection activeCell="D84" sqref="D8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6" ht="50.1" customHeight="1" x14ac:dyDescent="0.2">
      <c r="A1" s="62" t="s">
        <v>143</v>
      </c>
      <c r="B1" s="63"/>
      <c r="C1" s="63"/>
      <c r="D1" s="63"/>
      <c r="E1" s="63"/>
      <c r="F1" s="63"/>
      <c r="G1" s="63"/>
      <c r="H1" s="64"/>
    </row>
    <row r="2" spans="1:16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16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16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16" x14ac:dyDescent="0.2">
      <c r="A5" s="53" t="s">
        <v>69</v>
      </c>
      <c r="B5" s="7"/>
      <c r="C5" s="55">
        <f>+SUM(C6:C12)</f>
        <v>10375905.867162229</v>
      </c>
      <c r="D5" s="56">
        <f>+E5-C5</f>
        <v>75977.080165019259</v>
      </c>
      <c r="E5" s="55">
        <f>+SUM(E6:E12)</f>
        <v>10451882.947327249</v>
      </c>
      <c r="F5" s="55">
        <f>+SUM(F6:F12)</f>
        <v>9300760.8000000007</v>
      </c>
      <c r="G5" s="55">
        <f>+SUM(G6:G12)</f>
        <v>6900195.3950000005</v>
      </c>
      <c r="H5" s="55">
        <f>+E5-F5</f>
        <v>1151122.147327248</v>
      </c>
      <c r="I5" s="54"/>
      <c r="J5" s="54"/>
      <c r="K5" s="54"/>
      <c r="L5" s="54"/>
      <c r="M5" s="54"/>
      <c r="N5" s="54"/>
    </row>
    <row r="6" spans="1:16" x14ac:dyDescent="0.2">
      <c r="A6" s="5"/>
      <c r="B6" s="11" t="s">
        <v>78</v>
      </c>
      <c r="C6" s="15">
        <v>3603083.2136000004</v>
      </c>
      <c r="D6" s="56">
        <v>34645.030899999198</v>
      </c>
      <c r="E6" s="15">
        <v>3637728.2444999996</v>
      </c>
      <c r="F6" s="15">
        <v>2651386.09</v>
      </c>
      <c r="G6" s="15">
        <v>2651386.09</v>
      </c>
      <c r="H6" s="15">
        <f>+E6-F6</f>
        <v>986342.15449999971</v>
      </c>
    </row>
    <row r="7" spans="1:16" x14ac:dyDescent="0.2">
      <c r="A7" s="5"/>
      <c r="B7" s="11" t="s">
        <v>79</v>
      </c>
      <c r="C7" s="15">
        <v>4409999.6499999994</v>
      </c>
      <c r="D7" s="56">
        <v>27000</v>
      </c>
      <c r="E7" s="15">
        <v>4436999.6499999994</v>
      </c>
      <c r="F7" s="15">
        <v>3006291.2400000007</v>
      </c>
      <c r="G7" s="15">
        <v>3006291.2400000007</v>
      </c>
      <c r="H7" s="15">
        <f t="shared" ref="H7:H43" si="0">+E7-F7</f>
        <v>1430708.4099999988</v>
      </c>
    </row>
    <row r="8" spans="1:16" x14ac:dyDescent="0.2">
      <c r="A8" s="5"/>
      <c r="B8" s="11" t="s">
        <v>80</v>
      </c>
      <c r="C8" s="15">
        <v>639187.50965605711</v>
      </c>
      <c r="D8" s="56">
        <v>6146.0337466929341</v>
      </c>
      <c r="E8" s="15">
        <v>645333.54340275005</v>
      </c>
      <c r="F8" s="15">
        <v>56564.439999999995</v>
      </c>
      <c r="G8" s="15">
        <v>56564.439999999995</v>
      </c>
      <c r="H8" s="15">
        <f t="shared" si="0"/>
        <v>588769.1034027501</v>
      </c>
    </row>
    <row r="9" spans="1:16" x14ac:dyDescent="0.2">
      <c r="A9" s="5"/>
      <c r="B9" s="11" t="s">
        <v>35</v>
      </c>
      <c r="C9" s="15">
        <v>813614.25</v>
      </c>
      <c r="D9" s="56">
        <v>0</v>
      </c>
      <c r="E9" s="15">
        <v>813614.25</v>
      </c>
      <c r="F9" s="15">
        <v>580227.79</v>
      </c>
      <c r="G9" s="15">
        <v>580227.79</v>
      </c>
      <c r="H9" s="15">
        <f t="shared" si="0"/>
        <v>233386.45999999996</v>
      </c>
    </row>
    <row r="10" spans="1:16" x14ac:dyDescent="0.2">
      <c r="A10" s="5"/>
      <c r="B10" s="11" t="s">
        <v>81</v>
      </c>
      <c r="C10" s="15">
        <v>910021.24390617153</v>
      </c>
      <c r="D10" s="56">
        <v>8186.0155183286406</v>
      </c>
      <c r="E10" s="15">
        <v>918207.25942450017</v>
      </c>
      <c r="F10" s="15">
        <v>3006291.24</v>
      </c>
      <c r="G10" s="15">
        <v>605725.83499999996</v>
      </c>
      <c r="H10" s="15">
        <f t="shared" si="0"/>
        <v>-2088083.9805755001</v>
      </c>
    </row>
    <row r="11" spans="1:16" x14ac:dyDescent="0.2">
      <c r="A11" s="5"/>
      <c r="B11" s="11" t="s">
        <v>36</v>
      </c>
      <c r="C11" s="15">
        <v>0</v>
      </c>
      <c r="D11" s="56">
        <v>0</v>
      </c>
      <c r="E11" s="15">
        <v>0</v>
      </c>
      <c r="F11" s="15">
        <v>0</v>
      </c>
      <c r="G11" s="15">
        <v>0</v>
      </c>
      <c r="H11" s="15">
        <f t="shared" si="0"/>
        <v>0</v>
      </c>
    </row>
    <row r="12" spans="1:16" x14ac:dyDescent="0.2">
      <c r="A12" s="5"/>
      <c r="B12" s="11" t="s">
        <v>82</v>
      </c>
      <c r="C12" s="15">
        <v>0</v>
      </c>
      <c r="D12" s="56">
        <v>0</v>
      </c>
      <c r="E12" s="15">
        <v>0</v>
      </c>
      <c r="F12" s="15">
        <v>0</v>
      </c>
      <c r="G12" s="15">
        <v>0</v>
      </c>
      <c r="H12" s="15">
        <f t="shared" si="0"/>
        <v>0</v>
      </c>
    </row>
    <row r="13" spans="1:16" x14ac:dyDescent="0.2">
      <c r="A13" s="53" t="s">
        <v>70</v>
      </c>
      <c r="B13" s="7"/>
      <c r="C13" s="51">
        <f>+SUM(C14:C22)</f>
        <v>151500</v>
      </c>
      <c r="D13" s="56">
        <f t="shared" ref="D13:D43" si="1">+E13-C13</f>
        <v>2000</v>
      </c>
      <c r="E13" s="51">
        <f>+SUM(E14:E22)</f>
        <v>153500</v>
      </c>
      <c r="F13" s="51">
        <f>+SUM(F14:F22)</f>
        <v>63553.83</v>
      </c>
      <c r="G13" s="51">
        <f>+SUM(G14:G22)</f>
        <v>63553.83</v>
      </c>
      <c r="H13" s="15">
        <f t="shared" si="0"/>
        <v>89946.17</v>
      </c>
      <c r="I13" s="54"/>
      <c r="J13" s="54"/>
      <c r="K13" s="54"/>
      <c r="L13" s="54"/>
      <c r="M13" s="54"/>
      <c r="N13" s="54"/>
      <c r="O13" s="54"/>
      <c r="P13" s="54"/>
    </row>
    <row r="14" spans="1:16" x14ac:dyDescent="0.2">
      <c r="A14" s="5"/>
      <c r="B14" s="11" t="s">
        <v>83</v>
      </c>
      <c r="C14" s="15">
        <v>45500</v>
      </c>
      <c r="D14" s="56">
        <v>8000</v>
      </c>
      <c r="E14" s="15">
        <v>53500</v>
      </c>
      <c r="F14" s="15">
        <v>28343.13</v>
      </c>
      <c r="G14" s="15">
        <v>28343.13</v>
      </c>
      <c r="H14" s="15">
        <f t="shared" si="0"/>
        <v>25156.87</v>
      </c>
    </row>
    <row r="15" spans="1:16" x14ac:dyDescent="0.2">
      <c r="A15" s="5"/>
      <c r="B15" s="11" t="s">
        <v>84</v>
      </c>
      <c r="C15" s="15">
        <v>500</v>
      </c>
      <c r="D15" s="56">
        <v>0</v>
      </c>
      <c r="E15" s="15">
        <v>500</v>
      </c>
      <c r="F15" s="15">
        <v>310.75</v>
      </c>
      <c r="G15" s="15">
        <v>310.75</v>
      </c>
      <c r="H15" s="15">
        <f t="shared" si="0"/>
        <v>189.25</v>
      </c>
    </row>
    <row r="16" spans="1:16" x14ac:dyDescent="0.2">
      <c r="A16" s="5"/>
      <c r="B16" s="11" t="s">
        <v>85</v>
      </c>
      <c r="C16" s="15">
        <v>0</v>
      </c>
      <c r="D16" s="56">
        <v>0</v>
      </c>
      <c r="E16" s="15">
        <v>0</v>
      </c>
      <c r="F16" s="15">
        <v>0</v>
      </c>
      <c r="G16" s="15">
        <v>0</v>
      </c>
      <c r="H16" s="15">
        <f t="shared" si="0"/>
        <v>0</v>
      </c>
    </row>
    <row r="17" spans="1:10" x14ac:dyDescent="0.2">
      <c r="A17" s="5"/>
      <c r="B17" s="11" t="s">
        <v>86</v>
      </c>
      <c r="C17" s="15">
        <v>2500</v>
      </c>
      <c r="D17" s="56">
        <v>0</v>
      </c>
      <c r="E17" s="15">
        <v>2500</v>
      </c>
      <c r="F17" s="15">
        <v>0</v>
      </c>
      <c r="G17" s="15">
        <v>0</v>
      </c>
      <c r="H17" s="15">
        <f t="shared" si="0"/>
        <v>2500</v>
      </c>
    </row>
    <row r="18" spans="1:10" x14ac:dyDescent="0.2">
      <c r="A18" s="5"/>
      <c r="B18" s="11" t="s">
        <v>87</v>
      </c>
      <c r="C18" s="15">
        <v>0</v>
      </c>
      <c r="D18" s="56">
        <v>0</v>
      </c>
      <c r="E18" s="15">
        <v>0</v>
      </c>
      <c r="F18" s="15">
        <v>0</v>
      </c>
      <c r="G18" s="15">
        <v>0</v>
      </c>
      <c r="H18" s="15">
        <f t="shared" si="0"/>
        <v>0</v>
      </c>
    </row>
    <row r="19" spans="1:10" x14ac:dyDescent="0.2">
      <c r="A19" s="5"/>
      <c r="B19" s="11" t="s">
        <v>88</v>
      </c>
      <c r="C19" s="15">
        <v>79000</v>
      </c>
      <c r="D19" s="56">
        <v>-4000</v>
      </c>
      <c r="E19" s="15">
        <v>75000</v>
      </c>
      <c r="F19" s="15">
        <v>33233.75</v>
      </c>
      <c r="G19" s="15">
        <v>33233.75</v>
      </c>
      <c r="H19" s="15">
        <f t="shared" si="0"/>
        <v>41766.25</v>
      </c>
    </row>
    <row r="20" spans="1:10" x14ac:dyDescent="0.2">
      <c r="A20" s="5"/>
      <c r="B20" s="11" t="s">
        <v>89</v>
      </c>
      <c r="C20" s="15">
        <v>0</v>
      </c>
      <c r="D20" s="56">
        <v>0</v>
      </c>
      <c r="E20" s="15">
        <v>0</v>
      </c>
      <c r="F20" s="15">
        <v>0</v>
      </c>
      <c r="G20" s="15">
        <v>0</v>
      </c>
      <c r="H20" s="15">
        <f t="shared" si="0"/>
        <v>0</v>
      </c>
    </row>
    <row r="21" spans="1:10" x14ac:dyDescent="0.2">
      <c r="A21" s="5"/>
      <c r="B21" s="11" t="s">
        <v>90</v>
      </c>
      <c r="C21" s="15">
        <v>0</v>
      </c>
      <c r="D21" s="56">
        <v>0</v>
      </c>
      <c r="E21" s="15">
        <v>0</v>
      </c>
      <c r="F21" s="15">
        <v>0</v>
      </c>
      <c r="G21" s="15">
        <v>0</v>
      </c>
      <c r="H21" s="15">
        <f t="shared" si="0"/>
        <v>0</v>
      </c>
    </row>
    <row r="22" spans="1:10" x14ac:dyDescent="0.2">
      <c r="A22" s="5"/>
      <c r="B22" s="11" t="s">
        <v>91</v>
      </c>
      <c r="C22" s="15">
        <v>24000</v>
      </c>
      <c r="D22" s="56">
        <v>-2000</v>
      </c>
      <c r="E22" s="15">
        <v>22000</v>
      </c>
      <c r="F22" s="15">
        <v>1666.2</v>
      </c>
      <c r="G22" s="15">
        <v>1666.2</v>
      </c>
      <c r="H22" s="15">
        <f t="shared" si="0"/>
        <v>20333.8</v>
      </c>
    </row>
    <row r="23" spans="1:10" x14ac:dyDescent="0.2">
      <c r="A23" s="53" t="s">
        <v>71</v>
      </c>
      <c r="B23" s="7"/>
      <c r="C23" s="51">
        <f>+SUM(C24:C32)</f>
        <v>770028.84606062493</v>
      </c>
      <c r="D23" s="56">
        <f t="shared" si="1"/>
        <v>85728.989870871417</v>
      </c>
      <c r="E23" s="51">
        <f>+SUM(E24:E32)</f>
        <v>855757.83593149635</v>
      </c>
      <c r="F23" s="51">
        <f>+SUM(F24:F32)</f>
        <v>496708.6</v>
      </c>
      <c r="G23" s="51">
        <f>+SUM(G24:G32)</f>
        <v>496708.6</v>
      </c>
      <c r="H23" s="15">
        <f t="shared" si="0"/>
        <v>359049.23593149637</v>
      </c>
      <c r="I23" s="54"/>
      <c r="J23" s="54"/>
    </row>
    <row r="24" spans="1:10" x14ac:dyDescent="0.2">
      <c r="A24" s="5"/>
      <c r="B24" s="11" t="s">
        <v>92</v>
      </c>
      <c r="C24" s="15">
        <v>95000</v>
      </c>
      <c r="D24" s="56">
        <v>-2000</v>
      </c>
      <c r="E24" s="15">
        <v>93000</v>
      </c>
      <c r="F24" s="15">
        <v>57619.320000000007</v>
      </c>
      <c r="G24" s="15">
        <v>57619.320000000007</v>
      </c>
      <c r="H24" s="15">
        <f t="shared" si="0"/>
        <v>35380.679999999993</v>
      </c>
    </row>
    <row r="25" spans="1:10" x14ac:dyDescent="0.2">
      <c r="A25" s="5"/>
      <c r="B25" s="11" t="s">
        <v>93</v>
      </c>
      <c r="C25" s="15">
        <v>6000</v>
      </c>
      <c r="D25" s="56">
        <v>-1500</v>
      </c>
      <c r="E25" s="15">
        <v>4500</v>
      </c>
      <c r="F25" s="15">
        <v>1740</v>
      </c>
      <c r="G25" s="15">
        <v>1740</v>
      </c>
      <c r="H25" s="15">
        <f t="shared" si="0"/>
        <v>2760</v>
      </c>
    </row>
    <row r="26" spans="1:10" x14ac:dyDescent="0.2">
      <c r="A26" s="5"/>
      <c r="B26" s="11" t="s">
        <v>94</v>
      </c>
      <c r="C26" s="15">
        <v>388820</v>
      </c>
      <c r="D26" s="56">
        <v>121250</v>
      </c>
      <c r="E26" s="15">
        <v>510070</v>
      </c>
      <c r="F26" s="15">
        <v>295567.56</v>
      </c>
      <c r="G26" s="15">
        <v>295567.56</v>
      </c>
      <c r="H26" s="15">
        <f t="shared" si="0"/>
        <v>214502.44</v>
      </c>
    </row>
    <row r="27" spans="1:10" x14ac:dyDescent="0.2">
      <c r="A27" s="5"/>
      <c r="B27" s="11" t="s">
        <v>95</v>
      </c>
      <c r="C27" s="15">
        <v>31000</v>
      </c>
      <c r="D27" s="56">
        <v>0</v>
      </c>
      <c r="E27" s="15">
        <v>31000</v>
      </c>
      <c r="F27" s="15">
        <v>23054.28</v>
      </c>
      <c r="G27" s="15">
        <v>23054.28</v>
      </c>
      <c r="H27" s="15">
        <f t="shared" si="0"/>
        <v>7945.7200000000012</v>
      </c>
    </row>
    <row r="28" spans="1:10" x14ac:dyDescent="0.2">
      <c r="A28" s="5"/>
      <c r="B28" s="11" t="s">
        <v>96</v>
      </c>
      <c r="C28" s="15">
        <v>26349</v>
      </c>
      <c r="D28" s="56">
        <v>-14000</v>
      </c>
      <c r="E28" s="15">
        <v>12349</v>
      </c>
      <c r="F28" s="15">
        <v>1963.1599999999999</v>
      </c>
      <c r="G28" s="15">
        <v>1963.1599999999999</v>
      </c>
      <c r="H28" s="15">
        <f t="shared" si="0"/>
        <v>10385.84</v>
      </c>
    </row>
    <row r="29" spans="1:10" x14ac:dyDescent="0.2">
      <c r="A29" s="5"/>
      <c r="B29" s="11" t="s">
        <v>97</v>
      </c>
      <c r="C29" s="15">
        <v>61462.376000000004</v>
      </c>
      <c r="D29" s="56">
        <v>-5694</v>
      </c>
      <c r="E29" s="15">
        <v>55768.376000000004</v>
      </c>
      <c r="F29" s="15">
        <v>21278.62</v>
      </c>
      <c r="G29" s="15">
        <v>21278.62</v>
      </c>
      <c r="H29" s="15">
        <f t="shared" si="0"/>
        <v>34489.756000000008</v>
      </c>
    </row>
    <row r="30" spans="1:10" x14ac:dyDescent="0.2">
      <c r="A30" s="5"/>
      <c r="B30" s="11" t="s">
        <v>98</v>
      </c>
      <c r="C30" s="15">
        <v>11960</v>
      </c>
      <c r="D30" s="56">
        <v>-2680</v>
      </c>
      <c r="E30" s="15">
        <v>9280</v>
      </c>
      <c r="F30" s="15">
        <v>6329.43</v>
      </c>
      <c r="G30" s="15">
        <v>6329.43</v>
      </c>
      <c r="H30" s="15">
        <f t="shared" si="0"/>
        <v>2950.5699999999997</v>
      </c>
    </row>
    <row r="31" spans="1:10" x14ac:dyDescent="0.2">
      <c r="A31" s="5"/>
      <c r="B31" s="11" t="s">
        <v>99</v>
      </c>
      <c r="C31" s="15">
        <v>45000</v>
      </c>
      <c r="D31" s="56">
        <v>-10000</v>
      </c>
      <c r="E31" s="15">
        <v>35000</v>
      </c>
      <c r="F31" s="15">
        <v>23908.989999999998</v>
      </c>
      <c r="G31" s="15">
        <v>23908.989999999998</v>
      </c>
      <c r="H31" s="15">
        <f t="shared" si="0"/>
        <v>11091.010000000002</v>
      </c>
    </row>
    <row r="32" spans="1:10" x14ac:dyDescent="0.2">
      <c r="A32" s="5"/>
      <c r="B32" s="11" t="s">
        <v>19</v>
      </c>
      <c r="C32" s="15">
        <v>104437.4700606249</v>
      </c>
      <c r="D32" s="56">
        <v>352.98987087135902</v>
      </c>
      <c r="E32" s="15">
        <v>104790.45993149625</v>
      </c>
      <c r="F32" s="15">
        <v>65247.24</v>
      </c>
      <c r="G32" s="15">
        <v>65247.24</v>
      </c>
      <c r="H32" s="15">
        <f t="shared" si="0"/>
        <v>39543.219931496256</v>
      </c>
    </row>
    <row r="33" spans="1:8" x14ac:dyDescent="0.2">
      <c r="A33" s="53" t="s">
        <v>72</v>
      </c>
      <c r="B33" s="7"/>
      <c r="C33" s="51">
        <f>+SUM(C34:C42)</f>
        <v>20000</v>
      </c>
      <c r="D33" s="56">
        <f t="shared" si="1"/>
        <v>0</v>
      </c>
      <c r="E33" s="51">
        <f>+SUM(E34:E42)</f>
        <v>20000</v>
      </c>
      <c r="F33" s="51">
        <f>+SUM(F34:F42)</f>
        <v>0</v>
      </c>
      <c r="G33" s="51">
        <f>+SUM(G34:G42)</f>
        <v>0</v>
      </c>
      <c r="H33" s="15">
        <f t="shared" si="0"/>
        <v>20000</v>
      </c>
    </row>
    <row r="34" spans="1:8" x14ac:dyDescent="0.2">
      <c r="A34" s="5"/>
      <c r="B34" s="11" t="s">
        <v>100</v>
      </c>
      <c r="C34" s="15">
        <v>0</v>
      </c>
      <c r="D34" s="56">
        <v>0</v>
      </c>
      <c r="E34" s="15">
        <v>0</v>
      </c>
      <c r="F34" s="15">
        <v>0</v>
      </c>
      <c r="G34" s="15">
        <v>0</v>
      </c>
      <c r="H34" s="15">
        <f t="shared" si="0"/>
        <v>0</v>
      </c>
    </row>
    <row r="35" spans="1:8" x14ac:dyDescent="0.2">
      <c r="A35" s="5"/>
      <c r="B35" s="11" t="s">
        <v>101</v>
      </c>
      <c r="C35" s="15">
        <v>0</v>
      </c>
      <c r="D35" s="56">
        <v>0</v>
      </c>
      <c r="E35" s="15">
        <v>0</v>
      </c>
      <c r="F35" s="15">
        <v>0</v>
      </c>
      <c r="G35" s="15">
        <v>0</v>
      </c>
      <c r="H35" s="15">
        <f t="shared" si="0"/>
        <v>0</v>
      </c>
    </row>
    <row r="36" spans="1:8" x14ac:dyDescent="0.2">
      <c r="A36" s="5"/>
      <c r="B36" s="11" t="s">
        <v>102</v>
      </c>
      <c r="C36" s="15">
        <v>0</v>
      </c>
      <c r="D36" s="56">
        <v>0</v>
      </c>
      <c r="E36" s="15">
        <v>0</v>
      </c>
      <c r="F36" s="15">
        <v>0</v>
      </c>
      <c r="G36" s="15">
        <v>0</v>
      </c>
      <c r="H36" s="15">
        <f t="shared" si="0"/>
        <v>0</v>
      </c>
    </row>
    <row r="37" spans="1:8" x14ac:dyDescent="0.2">
      <c r="A37" s="5"/>
      <c r="B37" s="11" t="s">
        <v>103</v>
      </c>
      <c r="C37" s="15">
        <v>20000</v>
      </c>
      <c r="D37" s="56">
        <v>0</v>
      </c>
      <c r="E37" s="15">
        <v>20000</v>
      </c>
      <c r="F37" s="15">
        <v>0</v>
      </c>
      <c r="G37" s="15">
        <v>0</v>
      </c>
      <c r="H37" s="15">
        <f t="shared" si="0"/>
        <v>20000</v>
      </c>
    </row>
    <row r="38" spans="1:8" x14ac:dyDescent="0.2">
      <c r="A38" s="5"/>
      <c r="B38" s="11" t="s">
        <v>41</v>
      </c>
      <c r="C38" s="15">
        <v>0</v>
      </c>
      <c r="D38" s="56">
        <v>0</v>
      </c>
      <c r="E38" s="15">
        <v>0</v>
      </c>
      <c r="F38" s="15">
        <v>0</v>
      </c>
      <c r="G38" s="15">
        <v>0</v>
      </c>
      <c r="H38" s="15">
        <f t="shared" si="0"/>
        <v>0</v>
      </c>
    </row>
    <row r="39" spans="1:8" x14ac:dyDescent="0.2">
      <c r="A39" s="5"/>
      <c r="B39" s="11" t="s">
        <v>104</v>
      </c>
      <c r="C39" s="15">
        <v>0</v>
      </c>
      <c r="D39" s="56">
        <v>0</v>
      </c>
      <c r="E39" s="15">
        <v>0</v>
      </c>
      <c r="F39" s="15">
        <v>0</v>
      </c>
      <c r="G39" s="15">
        <v>0</v>
      </c>
      <c r="H39" s="15">
        <f t="shared" si="0"/>
        <v>0</v>
      </c>
    </row>
    <row r="40" spans="1:8" x14ac:dyDescent="0.2">
      <c r="A40" s="5"/>
      <c r="B40" s="11" t="s">
        <v>105</v>
      </c>
      <c r="C40" s="15">
        <v>0</v>
      </c>
      <c r="D40" s="56">
        <v>0</v>
      </c>
      <c r="E40" s="15">
        <v>0</v>
      </c>
      <c r="F40" s="15">
        <v>0</v>
      </c>
      <c r="G40" s="15">
        <v>0</v>
      </c>
      <c r="H40" s="15">
        <f t="shared" si="0"/>
        <v>0</v>
      </c>
    </row>
    <row r="41" spans="1:8" x14ac:dyDescent="0.2">
      <c r="A41" s="5"/>
      <c r="B41" s="11" t="s">
        <v>37</v>
      </c>
      <c r="C41" s="15">
        <v>0</v>
      </c>
      <c r="D41" s="56">
        <v>0</v>
      </c>
      <c r="E41" s="15">
        <v>0</v>
      </c>
      <c r="F41" s="15">
        <v>0</v>
      </c>
      <c r="G41" s="15">
        <v>0</v>
      </c>
      <c r="H41" s="15">
        <f t="shared" si="0"/>
        <v>0</v>
      </c>
    </row>
    <row r="42" spans="1:8" x14ac:dyDescent="0.2">
      <c r="A42" s="5"/>
      <c r="B42" s="11" t="s">
        <v>106</v>
      </c>
      <c r="C42" s="15">
        <v>0</v>
      </c>
      <c r="D42" s="56">
        <v>0</v>
      </c>
      <c r="E42" s="15">
        <v>0</v>
      </c>
      <c r="F42" s="15">
        <v>0</v>
      </c>
      <c r="G42" s="15">
        <v>0</v>
      </c>
      <c r="H42" s="15">
        <f t="shared" si="0"/>
        <v>0</v>
      </c>
    </row>
    <row r="43" spans="1:8" x14ac:dyDescent="0.2">
      <c r="A43" s="50" t="s">
        <v>73</v>
      </c>
      <c r="B43" s="7"/>
      <c r="C43" s="15">
        <f>+SUM(C44:C52)</f>
        <v>15000</v>
      </c>
      <c r="D43" s="56">
        <f t="shared" si="1"/>
        <v>42000</v>
      </c>
      <c r="E43" s="15">
        <f>+SUM(E44:E52)</f>
        <v>57000</v>
      </c>
      <c r="F43" s="15">
        <f>+SUM(F44:F52)</f>
        <v>7424</v>
      </c>
      <c r="G43" s="15">
        <f>+SUM(G44:G52)</f>
        <v>7424</v>
      </c>
      <c r="H43" s="15">
        <f t="shared" si="0"/>
        <v>49576</v>
      </c>
    </row>
    <row r="44" spans="1:8" x14ac:dyDescent="0.2">
      <c r="A44" s="5"/>
      <c r="B44" s="11" t="s">
        <v>107</v>
      </c>
      <c r="C44" s="15">
        <v>0</v>
      </c>
      <c r="D44" s="56">
        <v>45000</v>
      </c>
      <c r="E44" s="15">
        <v>45000</v>
      </c>
      <c r="F44" s="15">
        <v>0</v>
      </c>
      <c r="G44" s="15">
        <v>0</v>
      </c>
      <c r="H44" s="15">
        <v>0</v>
      </c>
    </row>
    <row r="45" spans="1:8" x14ac:dyDescent="0.2">
      <c r="A45" s="5"/>
      <c r="B45" s="11" t="s">
        <v>108</v>
      </c>
      <c r="C45" s="15">
        <v>0</v>
      </c>
      <c r="D45" s="56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109</v>
      </c>
      <c r="C46" s="15">
        <v>0</v>
      </c>
      <c r="D46" s="56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110</v>
      </c>
      <c r="C47" s="15">
        <v>0</v>
      </c>
      <c r="D47" s="56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111</v>
      </c>
      <c r="C48" s="15">
        <v>0</v>
      </c>
      <c r="D48" s="56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112</v>
      </c>
      <c r="C49" s="15">
        <v>0</v>
      </c>
      <c r="D49" s="56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113</v>
      </c>
      <c r="C50" s="15">
        <v>0</v>
      </c>
      <c r="D50" s="56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114</v>
      </c>
      <c r="C51" s="15">
        <v>0</v>
      </c>
      <c r="D51" s="56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2"/>
      <c r="B52" s="11" t="s">
        <v>115</v>
      </c>
      <c r="C52" s="15">
        <v>15000</v>
      </c>
      <c r="D52" s="61">
        <v>-3000</v>
      </c>
      <c r="E52" s="15">
        <v>12000</v>
      </c>
      <c r="F52" s="15">
        <v>7424</v>
      </c>
      <c r="G52" s="15">
        <v>7424</v>
      </c>
      <c r="H52" s="15">
        <f t="shared" ref="H52" si="2">+E52-F52</f>
        <v>4576</v>
      </c>
    </row>
    <row r="53" spans="1:8" x14ac:dyDescent="0.2">
      <c r="A53" s="50" t="s">
        <v>74</v>
      </c>
      <c r="B53" s="7"/>
      <c r="C53" s="51"/>
      <c r="E53" s="51"/>
      <c r="F53" s="51"/>
      <c r="G53" s="51"/>
      <c r="H53" s="15"/>
    </row>
    <row r="54" spans="1:8" x14ac:dyDescent="0.2">
      <c r="A54" s="5"/>
      <c r="B54" s="11" t="s">
        <v>116</v>
      </c>
      <c r="C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9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9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9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9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9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9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9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9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9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9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9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9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9" x14ac:dyDescent="0.2">
      <c r="A77" s="8"/>
      <c r="B77" s="13" t="s">
        <v>61</v>
      </c>
      <c r="C77" s="17">
        <f t="shared" ref="C77:H77" si="3">+SUM(C5:C76)/2</f>
        <v>11332434.713222852</v>
      </c>
      <c r="D77" s="17">
        <f t="shared" si="3"/>
        <v>205706.0700358914</v>
      </c>
      <c r="E77" s="17">
        <f t="shared" si="3"/>
        <v>11538140.783258744</v>
      </c>
      <c r="F77" s="17">
        <f t="shared" si="3"/>
        <v>9868447.2299999986</v>
      </c>
      <c r="G77" s="17">
        <f t="shared" si="3"/>
        <v>7467881.8249999993</v>
      </c>
      <c r="H77" s="17">
        <f t="shared" si="3"/>
        <v>1647193.5532587441</v>
      </c>
      <c r="I77" s="56"/>
    </row>
    <row r="80" spans="1:9" x14ac:dyDescent="0.2">
      <c r="B80" s="1" t="s">
        <v>136</v>
      </c>
    </row>
    <row r="84" spans="2:2" x14ac:dyDescent="0.2">
      <c r="B84" s="1" t="s">
        <v>137</v>
      </c>
    </row>
    <row r="85" spans="2:2" ht="22.5" x14ac:dyDescent="0.2">
      <c r="B85" s="60" t="s">
        <v>138</v>
      </c>
    </row>
    <row r="86" spans="2:2" x14ac:dyDescent="0.2">
      <c r="B86" s="60"/>
    </row>
    <row r="87" spans="2:2" x14ac:dyDescent="0.2">
      <c r="B87" s="60"/>
    </row>
    <row r="88" spans="2:2" x14ac:dyDescent="0.2">
      <c r="B88" s="1" t="s">
        <v>139</v>
      </c>
    </row>
    <row r="89" spans="2:2" ht="22.5" x14ac:dyDescent="0.2">
      <c r="B89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D6:H12 D5 G5:H5 D53:H77 D34:G42 G33 H14:H22 D13 G13:H13 H26:H30 D23 G23:H23 G43 C77 H24 H25 H5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workbookViewId="0">
      <selection activeCell="D6" sqref="D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2" t="s">
        <v>144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8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7">
        <f>+SUM(COG!C5:C42)/2</f>
        <v>11317434.713222852</v>
      </c>
      <c r="D6" s="57">
        <f>+SUM(COG!D5:D42)/2</f>
        <v>163706.0700358914</v>
      </c>
      <c r="E6" s="57">
        <f>+SUM(COG!E5:E42)/2</f>
        <v>11481140.783258744</v>
      </c>
      <c r="F6" s="57">
        <f>+SUM(COG!F5:F42)/2</f>
        <v>9861023.2299999986</v>
      </c>
      <c r="G6" s="57">
        <f>+SUM(COG!G5:G42)/2</f>
        <v>7460457.8249999993</v>
      </c>
      <c r="H6" s="59">
        <f>+E6-F6</f>
        <v>1620117.553258745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8">
        <f>+COG!C43</f>
        <v>15000</v>
      </c>
      <c r="D8" s="58">
        <f>+COG!D43</f>
        <v>42000</v>
      </c>
      <c r="E8" s="58">
        <f>+COG!E43</f>
        <v>57000</v>
      </c>
      <c r="F8" s="58">
        <f>+COG!F43</f>
        <v>7424</v>
      </c>
      <c r="G8" s="58">
        <f>+COG!G43</f>
        <v>7424</v>
      </c>
      <c r="H8" s="58">
        <f>+E8-F8</f>
        <v>49576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SUM(C5:C15)</f>
        <v>11332434.713222852</v>
      </c>
      <c r="D16" s="17">
        <f t="shared" ref="D16:H16" si="0">SUM(D5:D15)</f>
        <v>205706.0700358914</v>
      </c>
      <c r="E16" s="17">
        <f t="shared" si="0"/>
        <v>11538140.783258744</v>
      </c>
      <c r="F16" s="17">
        <f t="shared" si="0"/>
        <v>9868447.2299999986</v>
      </c>
      <c r="G16" s="17">
        <f t="shared" si="0"/>
        <v>7467881.8249999993</v>
      </c>
      <c r="H16" s="17">
        <f t="shared" si="0"/>
        <v>1669693.553258745</v>
      </c>
    </row>
    <row r="20" spans="2:2" x14ac:dyDescent="0.2">
      <c r="B20" s="1" t="s">
        <v>136</v>
      </c>
    </row>
    <row r="22" spans="2:2" x14ac:dyDescent="0.2">
      <c r="B22" s="1" t="s">
        <v>137</v>
      </c>
    </row>
    <row r="23" spans="2:2" ht="22.5" x14ac:dyDescent="0.2">
      <c r="B23" s="60" t="s">
        <v>138</v>
      </c>
    </row>
    <row r="24" spans="2:2" x14ac:dyDescent="0.2">
      <c r="B24" s="1" t="s">
        <v>139</v>
      </c>
    </row>
    <row r="25" spans="2:2" ht="22.5" x14ac:dyDescent="0.2">
      <c r="B2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ignoredErrors>
    <ignoredError sqref="C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2" t="s">
        <v>145</v>
      </c>
      <c r="B1" s="63"/>
      <c r="C1" s="63"/>
      <c r="D1" s="63"/>
      <c r="E1" s="63"/>
      <c r="F1" s="63"/>
      <c r="G1" s="63"/>
      <c r="H1" s="64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7" t="s">
        <v>62</v>
      </c>
      <c r="B3" s="68"/>
      <c r="C3" s="62" t="s">
        <v>68</v>
      </c>
      <c r="D3" s="63"/>
      <c r="E3" s="63"/>
      <c r="F3" s="63"/>
      <c r="G3" s="64"/>
      <c r="H3" s="65" t="s">
        <v>67</v>
      </c>
    </row>
    <row r="4" spans="1:8" ht="24.95" customHeight="1" x14ac:dyDescent="0.2">
      <c r="A4" s="69"/>
      <c r="B4" s="70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6"/>
    </row>
    <row r="5" spans="1:8" x14ac:dyDescent="0.2">
      <c r="A5" s="71"/>
      <c r="B5" s="72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11332434.713222852</v>
      </c>
      <c r="D7" s="15">
        <f>+COG!D77</f>
        <v>205706.0700358914</v>
      </c>
      <c r="E7" s="15">
        <f>+COG!E77</f>
        <v>11538140.783258744</v>
      </c>
      <c r="F7" s="15">
        <f>+COG!F77</f>
        <v>9868447.2299999986</v>
      </c>
      <c r="G7" s="15">
        <f>+COG!G77</f>
        <v>7467881.8249999993</v>
      </c>
      <c r="H7" s="15">
        <f>+COG!H77</f>
        <v>1647193.5532587441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62" t="s">
        <v>146</v>
      </c>
      <c r="B19" s="63"/>
      <c r="C19" s="63"/>
      <c r="D19" s="63"/>
      <c r="E19" s="63"/>
      <c r="F19" s="63"/>
      <c r="G19" s="63"/>
      <c r="H19" s="64"/>
    </row>
    <row r="21" spans="1:8" x14ac:dyDescent="0.2">
      <c r="A21" s="67" t="s">
        <v>62</v>
      </c>
      <c r="B21" s="68"/>
      <c r="C21" s="62" t="s">
        <v>68</v>
      </c>
      <c r="D21" s="63"/>
      <c r="E21" s="63"/>
      <c r="F21" s="63"/>
      <c r="G21" s="64"/>
      <c r="H21" s="65" t="s">
        <v>67</v>
      </c>
    </row>
    <row r="22" spans="1:8" ht="22.5" x14ac:dyDescent="0.2">
      <c r="A22" s="69"/>
      <c r="B22" s="70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6"/>
    </row>
    <row r="23" spans="1:8" x14ac:dyDescent="0.2">
      <c r="A23" s="71"/>
      <c r="B23" s="72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+COG!C77</f>
        <v>11332434.713222852</v>
      </c>
      <c r="D28" s="36">
        <f>+COG!D77</f>
        <v>205706.0700358914</v>
      </c>
      <c r="E28" s="36">
        <f>+COG!E77</f>
        <v>11538140.783258744</v>
      </c>
      <c r="F28" s="36">
        <f>+COG!F77</f>
        <v>9868447.2299999986</v>
      </c>
      <c r="G28" s="36">
        <f>+COG!G77</f>
        <v>7467881.8249999993</v>
      </c>
      <c r="H28" s="36">
        <f>+COG!H77</f>
        <v>1647193.5532587441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SUM(C24:C29)</f>
        <v>11332434.713222852</v>
      </c>
      <c r="D30" s="25">
        <f t="shared" ref="D30:H30" si="0">SUM(D24:D29)</f>
        <v>205706.0700358914</v>
      </c>
      <c r="E30" s="25">
        <f t="shared" si="0"/>
        <v>11538140.783258744</v>
      </c>
      <c r="F30" s="25">
        <f t="shared" si="0"/>
        <v>9868447.2299999986</v>
      </c>
      <c r="G30" s="25">
        <f t="shared" si="0"/>
        <v>7467881.8249999993</v>
      </c>
      <c r="H30" s="25">
        <f t="shared" si="0"/>
        <v>1647193.5532587441</v>
      </c>
    </row>
    <row r="33" spans="1:8" ht="45" customHeight="1" x14ac:dyDescent="0.2">
      <c r="A33" s="62" t="s">
        <v>147</v>
      </c>
      <c r="B33" s="63"/>
      <c r="C33" s="63"/>
      <c r="D33" s="63"/>
      <c r="E33" s="63"/>
      <c r="F33" s="63"/>
      <c r="G33" s="63"/>
      <c r="H33" s="64"/>
    </row>
    <row r="34" spans="1:8" x14ac:dyDescent="0.2">
      <c r="A34" s="67" t="s">
        <v>62</v>
      </c>
      <c r="B34" s="68"/>
      <c r="C34" s="62" t="s">
        <v>68</v>
      </c>
      <c r="D34" s="63"/>
      <c r="E34" s="63"/>
      <c r="F34" s="63"/>
      <c r="G34" s="64"/>
      <c r="H34" s="65" t="s">
        <v>67</v>
      </c>
    </row>
    <row r="35" spans="1:8" ht="22.5" x14ac:dyDescent="0.2">
      <c r="A35" s="69"/>
      <c r="B35" s="70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6"/>
    </row>
    <row r="36" spans="1:8" x14ac:dyDescent="0.2">
      <c r="A36" s="71"/>
      <c r="B36" s="72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>SUM(C50:C51)</f>
        <v>0</v>
      </c>
      <c r="D52" s="25">
        <f t="shared" ref="D52:H52" si="1">SUM(D50:D51)</f>
        <v>0</v>
      </c>
      <c r="E52" s="25">
        <f t="shared" si="1"/>
        <v>0</v>
      </c>
      <c r="F52" s="25">
        <f t="shared" si="1"/>
        <v>0</v>
      </c>
      <c r="G52" s="25">
        <f t="shared" si="1"/>
        <v>0</v>
      </c>
      <c r="H52" s="25">
        <f t="shared" si="1"/>
        <v>0</v>
      </c>
    </row>
    <row r="57" spans="1:8" x14ac:dyDescent="0.2">
      <c r="B57" s="1" t="s">
        <v>136</v>
      </c>
    </row>
    <row r="59" spans="1:8" x14ac:dyDescent="0.2">
      <c r="B59" s="1" t="s">
        <v>137</v>
      </c>
    </row>
    <row r="60" spans="1:8" ht="22.5" x14ac:dyDescent="0.2">
      <c r="B60" s="60" t="s">
        <v>138</v>
      </c>
    </row>
    <row r="61" spans="1:8" x14ac:dyDescent="0.2">
      <c r="B61" s="1" t="s">
        <v>139</v>
      </c>
    </row>
    <row r="62" spans="1:8" ht="22.5" x14ac:dyDescent="0.2">
      <c r="B62" s="60" t="s">
        <v>140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ignoredErrors>
    <ignoredError sqref="C7:H7 C28:H28 C38:H52" unlockedFormula="1"/>
    <ignoredError sqref="C30:H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workbookViewId="0">
      <selection activeCell="B49" sqref="B49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2" t="s">
        <v>148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8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11332434.713222852</v>
      </c>
      <c r="D23" s="15">
        <f>+COG!D77</f>
        <v>205706.0700358914</v>
      </c>
      <c r="E23" s="15">
        <f>+COG!E77</f>
        <v>11538140.783258744</v>
      </c>
      <c r="F23" s="15">
        <f>+COG!F77</f>
        <v>9868447.2299999986</v>
      </c>
      <c r="G23" s="15">
        <f>+COG!G77</f>
        <v>7467881.8249999993</v>
      </c>
      <c r="H23" s="15">
        <f>+COG!H77</f>
        <v>1647193.5532587441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SUM(C5:C41)</f>
        <v>11332434.713222852</v>
      </c>
      <c r="D42" s="25">
        <f t="shared" ref="D42:H42" si="0">SUM(D5:D41)</f>
        <v>205706.0700358914</v>
      </c>
      <c r="E42" s="25">
        <f t="shared" si="0"/>
        <v>11538140.783258744</v>
      </c>
      <c r="F42" s="25">
        <f t="shared" si="0"/>
        <v>9868447.2299999986</v>
      </c>
      <c r="G42" s="25">
        <f t="shared" si="0"/>
        <v>7467881.8249999993</v>
      </c>
      <c r="H42" s="25">
        <f t="shared" si="0"/>
        <v>1647193.5532587441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1" t="s">
        <v>136</v>
      </c>
    </row>
    <row r="47" spans="1:8" x14ac:dyDescent="0.2">
      <c r="B47" s="1"/>
    </row>
    <row r="48" spans="1:8" x14ac:dyDescent="0.2">
      <c r="B48" s="1" t="s">
        <v>137</v>
      </c>
    </row>
    <row r="49" spans="2:2" ht="22.5" x14ac:dyDescent="0.2">
      <c r="B49" s="60" t="s">
        <v>138</v>
      </c>
    </row>
    <row r="50" spans="2:2" x14ac:dyDescent="0.2">
      <c r="B50" s="1" t="s">
        <v>139</v>
      </c>
    </row>
    <row r="51" spans="2:2" ht="22.5" x14ac:dyDescent="0.2">
      <c r="B51" s="60" t="s">
        <v>140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ignoredErrors>
    <ignoredError sqref="C23:H4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workbookViewId="0">
      <selection activeCell="C15" sqref="C1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2" t="s">
        <v>149</v>
      </c>
      <c r="B1" s="63"/>
      <c r="C1" s="63"/>
      <c r="D1" s="63"/>
      <c r="E1" s="63"/>
      <c r="F1" s="63"/>
      <c r="G1" s="63"/>
      <c r="H1" s="64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7" t="s">
        <v>62</v>
      </c>
      <c r="B3" s="68"/>
      <c r="C3" s="62" t="s">
        <v>68</v>
      </c>
      <c r="D3" s="63"/>
      <c r="E3" s="63"/>
      <c r="F3" s="63"/>
      <c r="G3" s="64"/>
      <c r="H3" s="65" t="s">
        <v>67</v>
      </c>
    </row>
    <row r="4" spans="1:8" ht="24.95" customHeight="1" x14ac:dyDescent="0.2">
      <c r="A4" s="69"/>
      <c r="B4" s="70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6"/>
    </row>
    <row r="5" spans="1:8" x14ac:dyDescent="0.2">
      <c r="A5" s="71"/>
      <c r="B5" s="72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142</v>
      </c>
      <c r="B7" s="24"/>
      <c r="C7" s="15">
        <f>+COG!C77</f>
        <v>11332434.713222852</v>
      </c>
      <c r="D7" s="15">
        <f>+COG!D77</f>
        <v>205706.0700358914</v>
      </c>
      <c r="E7" s="15">
        <f>+COG!E77</f>
        <v>11538140.783258744</v>
      </c>
      <c r="F7" s="15">
        <f>+COG!F77</f>
        <v>9868447.2299999986</v>
      </c>
      <c r="G7" s="15">
        <f>+COG!G77</f>
        <v>7467881.8249999993</v>
      </c>
      <c r="H7" s="15">
        <f>+COG!H77</f>
        <v>1647193.5532587441</v>
      </c>
    </row>
    <row r="8" spans="1:8" x14ac:dyDescent="0.2">
      <c r="A8" s="4" t="s">
        <v>141</v>
      </c>
      <c r="B8" s="24"/>
      <c r="C8" s="15"/>
      <c r="D8" s="15"/>
      <c r="E8" s="15"/>
      <c r="F8" s="15"/>
      <c r="G8" s="15"/>
      <c r="H8" s="15"/>
    </row>
    <row r="9" spans="1:8" x14ac:dyDescent="0.2">
      <c r="A9" s="4"/>
      <c r="B9" s="27"/>
      <c r="C9" s="16"/>
      <c r="D9" s="16"/>
      <c r="E9" s="16"/>
      <c r="F9" s="16"/>
      <c r="G9" s="16"/>
      <c r="H9" s="16"/>
    </row>
    <row r="10" spans="1:8" x14ac:dyDescent="0.2">
      <c r="A10" s="28"/>
      <c r="B10" s="49" t="s">
        <v>61</v>
      </c>
      <c r="C10" s="25"/>
      <c r="D10" s="25"/>
      <c r="E10" s="25"/>
      <c r="F10" s="25"/>
      <c r="G10" s="25"/>
      <c r="H10" s="25"/>
    </row>
    <row r="13" spans="1:8" x14ac:dyDescent="0.2">
      <c r="B13" s="1" t="s">
        <v>136</v>
      </c>
    </row>
    <row r="15" spans="1:8" x14ac:dyDescent="0.2">
      <c r="B15" s="1" t="s">
        <v>137</v>
      </c>
    </row>
    <row r="16" spans="1:8" ht="22.5" x14ac:dyDescent="0.2">
      <c r="B16" s="60" t="s">
        <v>138</v>
      </c>
    </row>
    <row r="17" spans="2:2" x14ac:dyDescent="0.2">
      <c r="B17" s="1" t="s">
        <v>139</v>
      </c>
    </row>
    <row r="18" spans="2:2" ht="22.5" x14ac:dyDescent="0.2">
      <c r="B18" s="60" t="s">
        <v>140</v>
      </c>
    </row>
  </sheetData>
  <sheetProtection formatCells="0" formatColumns="0" formatRows="0" insertRows="0" deleteRows="0" autoFilter="0"/>
  <mergeCells count="4">
    <mergeCell ref="A1:H1"/>
    <mergeCell ref="A3:B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COG</vt:lpstr>
      <vt:lpstr>CTG</vt:lpstr>
      <vt:lpstr>CA</vt:lpstr>
      <vt:lpstr>CFG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2019-10-17T19:21:03Z</cp:lastPrinted>
  <dcterms:created xsi:type="dcterms:W3CDTF">2014-02-10T03:37:14Z</dcterms:created>
  <dcterms:modified xsi:type="dcterms:W3CDTF">2019-11-04T20:23:14Z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