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3" l="1"/>
  <c r="C27" i="3"/>
  <c r="C26" i="3"/>
  <c r="C50" i="3" l="1"/>
  <c r="C20" i="3"/>
  <c r="C14" i="3"/>
  <c r="C13" i="3"/>
  <c r="D22" i="3"/>
  <c r="D61" i="3" s="1"/>
  <c r="D59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<sst xmlns="http://schemas.openxmlformats.org/spreadsheetml/2006/main" count="61" uniqueCount="61">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</sst>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TERCER%20TRIMESTRE%202019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</row>
      </sheetData>
      <sheetData sheetId="2">
        <row r="19">
          <cell r="C19">
            <v>4650000</v>
          </cell>
        </row>
        <row r="20">
          <cell r="C20">
            <v>5735362.5</v>
          </cell>
        </row>
        <row r="23">
          <cell r="C23">
            <v>4297.8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2651386.09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3006291.24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53105.02</v>
          </cell>
        </row>
        <row r="44">
          <cell r="C44">
            <v>3459.42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259205.83</v>
          </cell>
        </row>
        <row r="48">
          <cell r="C48">
            <v>321021.96000000002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80005.37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47640.69</v>
          </cell>
        </row>
        <row r="66">
          <cell r="C66">
            <v>262554.71000000002</v>
          </cell>
        </row>
        <row r="67">
          <cell r="C67">
            <v>262554.71000000002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17628.29</v>
          </cell>
        </row>
        <row r="79">
          <cell r="C79">
            <v>3828</v>
          </cell>
        </row>
        <row r="80">
          <cell r="C80">
            <v>0</v>
          </cell>
        </row>
        <row r="81">
          <cell r="C81">
            <v>6886.84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310.75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33233.75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135</v>
          </cell>
        </row>
        <row r="123">
          <cell r="C123">
            <v>1531.2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42878.44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10443.08</v>
          </cell>
        </row>
        <row r="134">
          <cell r="C134">
            <v>4297.8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1740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72765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222802.56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537.66999999999996</v>
          </cell>
        </row>
        <row r="169">
          <cell r="C169">
            <v>22516.61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1044</v>
          </cell>
        </row>
        <row r="181">
          <cell r="C181">
            <v>919.16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21278.62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1773.92</v>
          </cell>
        </row>
        <row r="196">
          <cell r="C196">
            <v>2840</v>
          </cell>
        </row>
        <row r="197">
          <cell r="C197">
            <v>1715.51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14213.72</v>
          </cell>
        </row>
        <row r="202">
          <cell r="C202">
            <v>928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8767.27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2407</v>
          </cell>
        </row>
        <row r="212">
          <cell r="C212">
            <v>62840.24</v>
          </cell>
        </row>
        <row r="217">
          <cell r="C217">
            <v>499976.28</v>
          </cell>
        </row>
        <row r="218">
          <cell r="C218">
            <v>225465.5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="70" zoomScaleNormal="70" workbookViewId="0">
      <selection activeCell="C21" sqref="C2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60</v>
      </c>
      <c r="B1" s="33"/>
      <c r="C1" s="33"/>
      <c r="D1" s="34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5" t="s">
        <v>50</v>
      </c>
      <c r="B12" s="36"/>
      <c r="C12" s="15"/>
      <c r="D12" s="16"/>
    </row>
    <row r="13" spans="1:4" ht="22.5" x14ac:dyDescent="0.2">
      <c r="A13" s="20"/>
      <c r="B13" s="27" t="s">
        <v>51</v>
      </c>
      <c r="C13" s="18">
        <f>+'[1]EdoRes - Profit or Loss St.'!$C$19</f>
        <v>4650000</v>
      </c>
      <c r="D13" s="19">
        <v>3200000</v>
      </c>
    </row>
    <row r="14" spans="1:4" x14ac:dyDescent="0.2">
      <c r="A14" s="20"/>
      <c r="B14" s="21" t="s">
        <v>52</v>
      </c>
      <c r="C14" s="18">
        <f>+'[1]EdoRes - Profit or Loss St.'!$C$20</f>
        <v>5735362.5</v>
      </c>
      <c r="D14" s="19">
        <v>6554704.0800000001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4297.8</v>
      </c>
      <c r="D20" s="19">
        <v>70788.98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10389660.300000001</v>
      </c>
      <c r="D22" s="3">
        <f>SUM(D13:D20)</f>
        <v>9825493.0600000005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St.'!$C$29:$C$74)</f>
        <v>6979508.6699999999</v>
      </c>
      <c r="D26" s="19">
        <v>8192506.6199999992</v>
      </c>
    </row>
    <row r="27" spans="1:4" x14ac:dyDescent="0.2">
      <c r="A27" s="20"/>
      <c r="B27" s="21" t="s">
        <v>16</v>
      </c>
      <c r="C27" s="18">
        <f>+SUM('[1]EdoRes - Profit or Loss St.'!$C$75:$C$123)</f>
        <v>63553.83</v>
      </c>
      <c r="D27" s="19">
        <v>161641.21000000002</v>
      </c>
    </row>
    <row r="28" spans="1:4" x14ac:dyDescent="0.2">
      <c r="A28" s="20"/>
      <c r="B28" s="21" t="s">
        <v>17</v>
      </c>
      <c r="C28" s="18">
        <f>+SUM('[1]EdoRes - Profit or Loss St.'!$C$125:$C$212)</f>
        <v>496708.59999999992</v>
      </c>
      <c r="D28" s="19">
        <v>951282.34999999986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+SUM('[1]EdoRes - Profit or Loss St.'!$C$217:$C$218)</f>
        <v>725441.78</v>
      </c>
      <c r="D50" s="19">
        <v>1199922.9100000001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8265212.8799999999</v>
      </c>
      <c r="D59" s="3">
        <f>+SUM(D26:D58)</f>
        <v>10505353.09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2124447.4200000009</v>
      </c>
      <c r="D61" s="16">
        <f>+D22-D59</f>
        <v>-679860.02999999933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31"/>
      <c r="D63" s="1"/>
      <c r="E63" s="1"/>
      <c r="F63" s="1"/>
      <c r="G63" s="1"/>
      <c r="H63" s="1"/>
      <c r="I63" s="1"/>
    </row>
    <row r="64" spans="1:9" x14ac:dyDescent="0.2">
      <c r="B64" s="29" t="s">
        <v>55</v>
      </c>
    </row>
    <row r="65" spans="2:2" x14ac:dyDescent="0.2">
      <c r="B65" s="7"/>
    </row>
    <row r="66" spans="2:2" x14ac:dyDescent="0.2">
      <c r="B66" s="29" t="s">
        <v>56</v>
      </c>
    </row>
    <row r="67" spans="2:2" ht="22.5" x14ac:dyDescent="0.2">
      <c r="B67" s="30" t="s">
        <v>58</v>
      </c>
    </row>
    <row r="68" spans="2:2" x14ac:dyDescent="0.2">
      <c r="B68" s="1" t="s">
        <v>57</v>
      </c>
    </row>
    <row r="69" spans="2:2" ht="22.5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C12:D25 C29:D61 D26 D27 D28 C26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2019-10-17T19:15:52Z</cp:lastPrinted>
  <dcterms:created xsi:type="dcterms:W3CDTF">2012-12-11T20:29:16Z</dcterms:created>
  <dcterms:modified xsi:type="dcterms:W3CDTF">2019-10-17T19:15:56Z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