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\Presupuestal\Excel\"/>
    </mc:Choice>
  </mc:AlternateContent>
  <bookViews>
    <workbookView xWindow="0" yWindow="0" windowWidth="20490" windowHeight="6735" tabRatio="885"/>
  </bookViews>
  <sheets>
    <sheet name="COG" sheetId="6" r:id="rId1"/>
    <sheet name="CTG" sheetId="8" state="hidden" r:id="rId2"/>
    <sheet name="CA" sheetId="4" state="hidden" r:id="rId3"/>
    <sheet name="CFG" sheetId="5" state="hidden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43" i="6" l="1"/>
  <c r="G33" i="6"/>
  <c r="G23" i="6"/>
  <c r="G13" i="6"/>
  <c r="G5" i="6"/>
  <c r="H52" i="4" l="1"/>
  <c r="G52" i="4"/>
  <c r="F52" i="4"/>
  <c r="E52" i="4"/>
  <c r="D52" i="4"/>
  <c r="C52" i="4"/>
  <c r="H42" i="6"/>
  <c r="H41" i="6"/>
  <c r="H40" i="6"/>
  <c r="H39" i="6"/>
  <c r="H38" i="6"/>
  <c r="H36" i="6"/>
  <c r="H35" i="6"/>
  <c r="H34" i="6"/>
  <c r="H21" i="6"/>
  <c r="H18" i="6"/>
  <c r="H16" i="6"/>
  <c r="H12" i="6"/>
  <c r="H11" i="6"/>
  <c r="F43" i="6"/>
  <c r="F8" i="8" s="1"/>
  <c r="F33" i="6"/>
  <c r="G8" i="8"/>
  <c r="E43" i="6"/>
  <c r="E8" i="8" s="1"/>
  <c r="H8" i="8" s="1"/>
  <c r="E33" i="6"/>
  <c r="H32" i="6"/>
  <c r="H29" i="6"/>
  <c r="H26" i="6"/>
  <c r="H25" i="6"/>
  <c r="H19" i="6"/>
  <c r="H15" i="6"/>
  <c r="H8" i="6"/>
  <c r="H6" i="6"/>
  <c r="C43" i="6"/>
  <c r="C33" i="6"/>
  <c r="H31" i="6" l="1"/>
  <c r="F23" i="6"/>
  <c r="H20" i="6"/>
  <c r="H52" i="6"/>
  <c r="C5" i="6"/>
  <c r="E5" i="6"/>
  <c r="H17" i="6"/>
  <c r="H7" i="6"/>
  <c r="H33" i="6"/>
  <c r="H27" i="6"/>
  <c r="D43" i="6"/>
  <c r="D8" i="8" s="1"/>
  <c r="C8" i="8"/>
  <c r="F5" i="6"/>
  <c r="H24" i="6"/>
  <c r="H28" i="6"/>
  <c r="D5" i="6"/>
  <c r="E13" i="6"/>
  <c r="H9" i="6"/>
  <c r="H14" i="6"/>
  <c r="H22" i="6"/>
  <c r="H30" i="6"/>
  <c r="D33" i="6"/>
  <c r="E23" i="6"/>
  <c r="H43" i="6"/>
  <c r="F13" i="6"/>
  <c r="H37" i="6"/>
  <c r="H10" i="6"/>
  <c r="E77" i="6"/>
  <c r="C23" i="6"/>
  <c r="C13" i="6"/>
  <c r="C6" i="8" s="1"/>
  <c r="C16" i="8" s="1"/>
  <c r="H5" i="6" l="1"/>
  <c r="F77" i="6"/>
  <c r="F7" i="4" s="1"/>
  <c r="G77" i="6"/>
  <c r="G23" i="5" s="1"/>
  <c r="G42" i="5" s="1"/>
  <c r="C77" i="6"/>
  <c r="C28" i="4" s="1"/>
  <c r="C30" i="4" s="1"/>
  <c r="F6" i="8"/>
  <c r="F16" i="8" s="1"/>
  <c r="E23" i="5"/>
  <c r="E42" i="5" s="1"/>
  <c r="E28" i="4"/>
  <c r="E30" i="4" s="1"/>
  <c r="E7" i="4"/>
  <c r="F28" i="4"/>
  <c r="F30" i="4" s="1"/>
  <c r="D23" i="6"/>
  <c r="H23" i="6"/>
  <c r="H13" i="6"/>
  <c r="D13" i="6"/>
  <c r="G6" i="8"/>
  <c r="G16" i="8" s="1"/>
  <c r="E6" i="8"/>
  <c r="G7" i="4" l="1"/>
  <c r="C23" i="5"/>
  <c r="C42" i="5" s="1"/>
  <c r="G28" i="4"/>
  <c r="G30" i="4" s="1"/>
  <c r="F23" i="5"/>
  <c r="F42" i="5" s="1"/>
  <c r="C7" i="4"/>
  <c r="D77" i="6"/>
  <c r="D23" i="5" s="1"/>
  <c r="D42" i="5" s="1"/>
  <c r="H77" i="6"/>
  <c r="H7" i="4" s="1"/>
  <c r="D6" i="8"/>
  <c r="D16" i="8" s="1"/>
  <c r="E16" i="8"/>
  <c r="H6" i="8"/>
  <c r="H16" i="8" s="1"/>
  <c r="D28" i="4" l="1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<sst xmlns="http://schemas.openxmlformats.org/spreadsheetml/2006/main" count="220" uniqueCount="147">
  <si>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</si>
  <si>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</si>
  <si>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</si>
  <si>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</si>
  <si>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</si>
  <si>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</si>
  <si>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</si>
  <si>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</si>
  <si>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</si>
  <si>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</si>
  <si>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</si>
  <si>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</si>
  <si>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</si>
  <si>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</si>
  <si>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</si>
  <si>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</si>
  <si>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</si>
  <si>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</si>
  <si>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</si>
  <si>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</si>
  <si>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</si>
  <si>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</si>
  <si>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</si>
  <si>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</si>
  <si>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</si>
  <si>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</si>
  <si>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</si>
  <si>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</si>
  <si>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</si>
  <si>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</si>
  <si>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</si>
  <si>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</si>
  <si>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</si>
  <si>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</si>
  <si>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</si>
  <si>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</si>
  <si>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</si>
  <si>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</si>
  <si>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</si>
  <si>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</si>
  <si>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</si>
  <si>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</si>
  <si>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</si>
  <si>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</si>
  <si>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</si>
  <si>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</si>
  <si>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</si>
  <si>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</si>
  <si>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</si>
  <si>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</si>
  <si>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</si>
  <si>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</si>
  <si>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</si>
  <si>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</si>
  <si>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</si>
  <si>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</si>
  <si>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</si>
  <si>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</si>
  <si>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</si>
  <si>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</si>
  <si>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</si>
  <si>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</si>
  <si>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</si>
  <si>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</si>
  <si>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</si>
  <si>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</si>
  <si>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</si>
  <si>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</si>
  <si>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</si>
  <si>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</si>
  <si>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</si>
  <si>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</si>
  <si>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</si>
  <si>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</si>
  <si>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</si>
  <si>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</si>
  <si>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</si>
  <si>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</si>
  <si>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</si>
  <si>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</si>
  <si>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</si>
  <si>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</si>
  <si>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</si>
  <si>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</si>
  <si>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</si>
  <si>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</si>
  <si>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</si>
  <si>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</si>
  <si>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</si>
  <si>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</si>
  <si>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</si>
  <si>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</si>
  <si>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</si>
  <si>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</si>
  <si>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</si>
  <si>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</si>
  <si>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</si>
  <si>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</si>
  <si>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</si>
  <si>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</si>
  <si>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</si>
  <si>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</si>
  <si>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</si>
  <si>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</si>
  <si>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</si>
  <si>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</si>
  <si>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</si>
  <si>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</si>
  <si>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</si>
  <si>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</si>
  <si>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</si>
  <si>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</si>
  <si>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</si>
  <si>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</si>
  <si>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</si>
  <si>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</si>
  <si>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</si>
  <si>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</si>
  <si>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</si>
  <si>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</si>
  <si>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</si>
  <si>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</si>
  <si>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</si>
  <si>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</si>
  <si>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</si>
  <si>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</si>
  <si>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</si>
  <si>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</si>
  <si>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</si>
  <si>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</si>
  <si>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</si>
  <si>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</si>
  <si>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</si>
  <si>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</si>
  <si>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</si>
  <si>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</si>
  <si>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</si>
  <si>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</si>
  <si>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</si>
  <si>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</si>
  <si>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</si>
  <si>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Ejercicio del Presupuesto de Egresos
Clasificación por Objeto del Gasto (Capítulo y Concepto)
DEL 01 DE ENERO AL 30 DE JUNIO DE 2019</t>
  </si>
  <si>
    <t>INSTITUTO MUNICIPAL DE LAS MUJERES
Estado Analítico del Ejercicio del Presupuesto de Egresos
Clasificación Económica (por Tipo de Gasto)
DEL 01 DE ENERO AL 30 DE JUNIO DE 2019</t>
  </si>
  <si>
    <t>Sector Paraestatal del Gobierno (Federal/Estatal/Municipal) de GUANAJUATO
Estado Analítico del Ejercicio del Presupuesto de Egresos
Clasificación Administrativa
DEL 01 DE ENERO AL 30 DE JUNIO DE 2019</t>
  </si>
  <si>
    <t>INSTITUTO MUNICIPAL DE LAS MUJERES
Estado Analítico del Ejercicio del Presupuesto de Egresos
Clasificación Administrativa
DEL 01 DE ENERO AL 30 DE JUNIO DE 2019</t>
  </si>
  <si>
    <t>INSTITUTO MUNICIPAL DE LAS MUJERES
Estado Analítico del Ejercicio del Presupuesto de Egresos
Clasificación Funcional (Finalidad y Función)
DEL 01 DE ENERO AL 30 DE JUNIO DE 2019</t>
  </si>
  <si>
    <t>Gobierno (Federal/Estatal/Municipal) de GUANAJUATO
Estado Analítico del Ejercicio del Presupuesto de Egresos
Clasificación Administrativa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</si>
</sst>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abSelected="1" workbookViewId="0">
      <selection activeCell="C9" sqref="C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2" t="s">
        <v>141</v>
      </c>
      <c r="B1" s="63"/>
      <c r="C1" s="63"/>
      <c r="D1" s="63"/>
      <c r="E1" s="63"/>
      <c r="F1" s="63"/>
      <c r="G1" s="63"/>
      <c r="H1" s="64"/>
    </row>
    <row r="2" spans="1:16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16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16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48977.080165019259</v>
      </c>
      <c r="E5" s="55">
        <f>+SUM(E6:E12)</f>
        <v>10424882.947327249</v>
      </c>
      <c r="F5" s="55">
        <f>+SUM(F6:F12)</f>
        <v>4372770.0149999997</v>
      </c>
      <c r="G5" s="55">
        <f>+SUM(G6:G12)</f>
        <v>4321158.0549999997</v>
      </c>
      <c r="H5" s="55">
        <f>+E5-F5</f>
        <v>6052112.9323272491</v>
      </c>
      <c r="I5" s="54"/>
      <c r="J5" s="54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1720428.62</v>
      </c>
      <c r="G6" s="15">
        <v>1720428.62</v>
      </c>
      <c r="H6" s="15">
        <f>+E6-F6</f>
        <v>1917299.6244999995</v>
      </c>
    </row>
    <row r="7" spans="1:16" x14ac:dyDescent="0.2">
      <c r="A7" s="5"/>
      <c r="B7" s="11" t="s">
        <v>79</v>
      </c>
      <c r="C7" s="15">
        <v>4409999.6499999994</v>
      </c>
      <c r="D7" s="56">
        <v>0</v>
      </c>
      <c r="E7" s="15">
        <v>4409999.6499999994</v>
      </c>
      <c r="F7" s="15">
        <v>1789089.88</v>
      </c>
      <c r="G7" s="15">
        <v>1789089.88</v>
      </c>
      <c r="H7" s="15">
        <f t="shared" ref="H7:H43" si="0">+E7-F7</f>
        <v>2620909.7699999996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4218.8</v>
      </c>
      <c r="G8" s="15">
        <v>4218.8</v>
      </c>
      <c r="H8" s="15">
        <f t="shared" si="0"/>
        <v>641114.74340275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387887.28</v>
      </c>
      <c r="G9" s="15">
        <v>387887.28</v>
      </c>
      <c r="H9" s="15">
        <f t="shared" si="0"/>
        <v>425726.97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471145.435</v>
      </c>
      <c r="G10" s="15">
        <v>419533.47499999998</v>
      </c>
      <c r="H10" s="15">
        <f t="shared" si="0"/>
        <v>447061.82442450017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-8000</v>
      </c>
      <c r="E13" s="51">
        <f>+SUM(E14:E22)</f>
        <v>143500</v>
      </c>
      <c r="F13" s="51">
        <f>+SUM(F14:F22)</f>
        <v>38777.379999999997</v>
      </c>
      <c r="G13" s="51">
        <f>+SUM(G14:G22)</f>
        <v>38777.379999999997</v>
      </c>
      <c r="H13" s="15">
        <f t="shared" si="0"/>
        <v>104722.62</v>
      </c>
      <c r="I13" s="54"/>
      <c r="J13" s="54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-2000</v>
      </c>
      <c r="E14" s="15">
        <v>43500</v>
      </c>
      <c r="F14" s="15">
        <v>14971.68</v>
      </c>
      <c r="G14" s="15">
        <v>14971.68</v>
      </c>
      <c r="H14" s="15">
        <f t="shared" si="0"/>
        <v>28528.32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240.75</v>
      </c>
      <c r="G15" s="15">
        <v>240.75</v>
      </c>
      <c r="H15" s="15">
        <f t="shared" si="0"/>
        <v>259.25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1:10" x14ac:dyDescent="0.2">
      <c r="A17" s="5"/>
      <c r="B17" s="11" t="s">
        <v>86</v>
      </c>
      <c r="C17" s="15">
        <v>2500</v>
      </c>
      <c r="D17" s="56">
        <v>0</v>
      </c>
      <c r="E17" s="15">
        <v>2500</v>
      </c>
      <c r="F17" s="15">
        <v>0</v>
      </c>
      <c r="G17" s="15">
        <v>0</v>
      </c>
      <c r="H17" s="15">
        <f t="shared" si="0"/>
        <v>2500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22033.75</v>
      </c>
      <c r="G19" s="15">
        <v>22033.75</v>
      </c>
      <c r="H19" s="15">
        <f t="shared" si="0"/>
        <v>52966.25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1:10" x14ac:dyDescent="0.2">
      <c r="A22" s="5"/>
      <c r="B22" s="11" t="s">
        <v>91</v>
      </c>
      <c r="C22" s="15">
        <v>24000</v>
      </c>
      <c r="D22" s="56">
        <v>-2000</v>
      </c>
      <c r="E22" s="15">
        <v>22000</v>
      </c>
      <c r="F22" s="15">
        <v>1531.2</v>
      </c>
      <c r="G22" s="15">
        <v>1531.2</v>
      </c>
      <c r="H22" s="15">
        <f t="shared" si="0"/>
        <v>20468.8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-32271.010129128583</v>
      </c>
      <c r="E23" s="51">
        <f>+SUM(E24:E32)</f>
        <v>737757.83593149635</v>
      </c>
      <c r="F23" s="51">
        <f>+SUM(F24:F32)</f>
        <v>343712.37</v>
      </c>
      <c r="G23" s="51">
        <f>+SUM(G24:G32)</f>
        <v>343712.37</v>
      </c>
      <c r="H23" s="15">
        <f t="shared" si="0"/>
        <v>394045.46593149635</v>
      </c>
      <c r="I23" s="54"/>
      <c r="J23" s="54"/>
    </row>
    <row r="24" spans="1:10" x14ac:dyDescent="0.2">
      <c r="A24" s="5"/>
      <c r="B24" s="11" t="s">
        <v>92</v>
      </c>
      <c r="C24" s="15">
        <v>95000</v>
      </c>
      <c r="D24" s="56">
        <v>-2400</v>
      </c>
      <c r="E24" s="15">
        <v>92600</v>
      </c>
      <c r="F24" s="15">
        <v>37606.49</v>
      </c>
      <c r="G24" s="15">
        <v>37606.49</v>
      </c>
      <c r="H24" s="15">
        <f t="shared" si="0"/>
        <v>54993.51</v>
      </c>
    </row>
    <row r="25" spans="1:10" x14ac:dyDescent="0.2">
      <c r="A25" s="5"/>
      <c r="B25" s="11" t="s">
        <v>93</v>
      </c>
      <c r="C25" s="15">
        <v>6000</v>
      </c>
      <c r="D25" s="56">
        <v>-1500</v>
      </c>
      <c r="E25" s="15">
        <v>4500</v>
      </c>
      <c r="F25" s="15">
        <v>1740</v>
      </c>
      <c r="G25" s="15">
        <v>1740</v>
      </c>
      <c r="H25" s="15">
        <f t="shared" si="0"/>
        <v>2760</v>
      </c>
    </row>
    <row r="26" spans="1:10" x14ac:dyDescent="0.2">
      <c r="A26" s="5"/>
      <c r="B26" s="11" t="s">
        <v>94</v>
      </c>
      <c r="C26" s="15">
        <v>388820</v>
      </c>
      <c r="D26" s="56">
        <v>7250</v>
      </c>
      <c r="E26" s="15">
        <v>396070</v>
      </c>
      <c r="F26" s="15">
        <v>196665.15</v>
      </c>
      <c r="G26" s="15">
        <v>196665.15</v>
      </c>
      <c r="H26" s="15">
        <f t="shared" si="0"/>
        <v>199404.85</v>
      </c>
    </row>
    <row r="27" spans="1:10" x14ac:dyDescent="0.2">
      <c r="A27" s="5"/>
      <c r="B27" s="11" t="s">
        <v>95</v>
      </c>
      <c r="C27" s="15">
        <v>31000</v>
      </c>
      <c r="D27" s="56">
        <v>0</v>
      </c>
      <c r="E27" s="15">
        <v>31000</v>
      </c>
      <c r="F27" s="15">
        <v>21024.61</v>
      </c>
      <c r="G27" s="15">
        <v>21024.61</v>
      </c>
      <c r="H27" s="15">
        <f t="shared" si="0"/>
        <v>9975.39</v>
      </c>
    </row>
    <row r="28" spans="1:10" x14ac:dyDescent="0.2">
      <c r="A28" s="5"/>
      <c r="B28" s="11" t="s">
        <v>96</v>
      </c>
      <c r="C28" s="15">
        <v>26349</v>
      </c>
      <c r="D28" s="56">
        <v>-14000</v>
      </c>
      <c r="E28" s="15">
        <v>12349</v>
      </c>
      <c r="F28" s="15">
        <v>1749</v>
      </c>
      <c r="G28" s="15">
        <v>1749</v>
      </c>
      <c r="H28" s="15">
        <f t="shared" si="0"/>
        <v>10600</v>
      </c>
    </row>
    <row r="29" spans="1:10" x14ac:dyDescent="0.2">
      <c r="A29" s="5"/>
      <c r="B29" s="11" t="s">
        <v>97</v>
      </c>
      <c r="C29" s="15">
        <v>61462.376000000004</v>
      </c>
      <c r="D29" s="56">
        <v>-9294</v>
      </c>
      <c r="E29" s="15">
        <v>52168.376000000004</v>
      </c>
      <c r="F29" s="15">
        <v>15390.62</v>
      </c>
      <c r="G29" s="15">
        <v>15390.62</v>
      </c>
      <c r="H29" s="15">
        <f t="shared" si="0"/>
        <v>36777.756000000001</v>
      </c>
    </row>
    <row r="30" spans="1:10" x14ac:dyDescent="0.2">
      <c r="A30" s="5"/>
      <c r="B30" s="11" t="s">
        <v>98</v>
      </c>
      <c r="C30" s="15">
        <v>11960</v>
      </c>
      <c r="D30" s="56">
        <v>-2680</v>
      </c>
      <c r="E30" s="15">
        <v>9280</v>
      </c>
      <c r="F30" s="15">
        <v>7508.93</v>
      </c>
      <c r="G30" s="15">
        <v>7508.93</v>
      </c>
      <c r="H30" s="15">
        <f t="shared" si="0"/>
        <v>1771.0699999999997</v>
      </c>
    </row>
    <row r="31" spans="1:10" x14ac:dyDescent="0.2">
      <c r="A31" s="5"/>
      <c r="B31" s="11" t="s">
        <v>99</v>
      </c>
      <c r="C31" s="15">
        <v>45000</v>
      </c>
      <c r="D31" s="56">
        <v>-10000</v>
      </c>
      <c r="E31" s="15">
        <v>35000</v>
      </c>
      <c r="F31" s="15">
        <v>19866.330000000002</v>
      </c>
      <c r="G31" s="15">
        <v>19866.330000000002</v>
      </c>
      <c r="H31" s="15">
        <f t="shared" si="0"/>
        <v>15133.669999999998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42161.24</v>
      </c>
      <c r="G32" s="15">
        <v>42161.24</v>
      </c>
      <c r="H32" s="15">
        <f t="shared" si="0"/>
        <v>62629.219931496256</v>
      </c>
    </row>
    <row r="33" spans="1:8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0"/>
        <v>20000</v>
      </c>
    </row>
    <row r="34" spans="1:8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1:8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1:8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1:8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0"/>
        <v>20000</v>
      </c>
    </row>
    <row r="38" spans="1:8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1:8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1:8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1:8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1:8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1:8" x14ac:dyDescent="0.2">
      <c r="A43" s="50" t="s">
        <v>73</v>
      </c>
      <c r="B43" s="7"/>
      <c r="C43" s="15">
        <f>+SUM(C44:C52)</f>
        <v>15000</v>
      </c>
      <c r="D43" s="56">
        <f t="shared" si="1"/>
        <v>-3000</v>
      </c>
      <c r="E43" s="15">
        <f>+SUM(E44:E52)</f>
        <v>12000</v>
      </c>
      <c r="F43" s="15">
        <f>+SUM(F44:F52)</f>
        <v>7424</v>
      </c>
      <c r="G43" s="15">
        <f>+SUM(G44:G52)</f>
        <v>7424</v>
      </c>
      <c r="H43" s="15">
        <f t="shared" si="0"/>
        <v>4576</v>
      </c>
    </row>
    <row r="44" spans="1:8" x14ac:dyDescent="0.2">
      <c r="A44" s="5"/>
      <c r="B44" s="11" t="s">
        <v>107</v>
      </c>
      <c r="C44" s="15">
        <v>0</v>
      </c>
      <c r="D44" s="56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2"/>
      <c r="B52" s="11" t="s">
        <v>115</v>
      </c>
      <c r="C52" s="15">
        <v>15000</v>
      </c>
      <c r="D52" s="61">
        <v>-3000</v>
      </c>
      <c r="E52" s="15">
        <v>12000</v>
      </c>
      <c r="F52" s="15">
        <v>7424</v>
      </c>
      <c r="G52" s="15">
        <v>7424</v>
      </c>
      <c r="H52" s="15">
        <f t="shared" ref="H52" si="2">+E52-F52</f>
        <v>4576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3">+SUM(C5:C76)/2</f>
        <v>11332434.713222852</v>
      </c>
      <c r="D77" s="17">
        <f t="shared" si="3"/>
        <v>5706.0700358914037</v>
      </c>
      <c r="E77" s="17">
        <f t="shared" si="3"/>
        <v>11338140.783258744</v>
      </c>
      <c r="F77" s="17">
        <f t="shared" si="3"/>
        <v>4762683.7649999987</v>
      </c>
      <c r="G77" s="17">
        <f t="shared" si="3"/>
        <v>4711071.8049999988</v>
      </c>
      <c r="H77" s="17">
        <f t="shared" si="3"/>
        <v>6575457.0182587449</v>
      </c>
      <c r="I77" s="56"/>
    </row>
    <row r="80" spans="1:9" x14ac:dyDescent="0.2">
      <c r="B80" s="1" t="s">
        <v>136</v>
      </c>
    </row>
    <row r="82" spans="2:2" x14ac:dyDescent="0.2">
      <c r="B82" s="1" t="s">
        <v>137</v>
      </c>
    </row>
    <row r="83" spans="2:2" ht="22.5" x14ac:dyDescent="0.2">
      <c r="B83" s="60" t="s">
        <v>138</v>
      </c>
    </row>
    <row r="84" spans="2:2" x14ac:dyDescent="0.2">
      <c r="B84" s="1" t="s">
        <v>139</v>
      </c>
    </row>
    <row r="85" spans="2:2" ht="22.5" x14ac:dyDescent="0.2">
      <c r="B8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H12:H22 H25 H24 H26:H30 H23" unlockedFormula="1"/>
    <ignoredError sqref="H52" formulaRange="1"/>
    <ignoredError sqref="C13 C5 E5:F5 C33 H31:H43 D33 H44:H51 E33:F33 E13:F13 C23 E23:F23 C43 D43 E43:F4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opLeftCell="A21" workbookViewId="0">
      <selection activeCell="A45" sqref="A4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142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8706.0700358914037</v>
      </c>
      <c r="E6" s="57">
        <f>+SUM(COG!E5:E42)/2</f>
        <v>11326140.783258744</v>
      </c>
      <c r="F6" s="57">
        <f>+SUM(COG!F5:F42)/2</f>
        <v>4755259.7649999987</v>
      </c>
      <c r="G6" s="57">
        <f>+SUM(COG!G5:G42)/2</f>
        <v>4703647.8049999988</v>
      </c>
      <c r="H6" s="59">
        <f>+E6-F6</f>
        <v>6570881.0182587449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-3000</v>
      </c>
      <c r="E8" s="58">
        <f>+COG!E43</f>
        <v>12000</v>
      </c>
      <c r="F8" s="58">
        <f>+COG!F43</f>
        <v>7424</v>
      </c>
      <c r="G8" s="58">
        <f>+COG!G43</f>
        <v>7424</v>
      </c>
      <c r="H8" s="58">
        <f>+E8-F8</f>
        <v>4576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5706.0700358914037</v>
      </c>
      <c r="E16" s="17">
        <f t="shared" si="0"/>
        <v>11338140.783258744</v>
      </c>
      <c r="F16" s="17">
        <f t="shared" si="0"/>
        <v>4762683.7649999987</v>
      </c>
      <c r="G16" s="17">
        <f t="shared" si="0"/>
        <v>4711071.8049999988</v>
      </c>
      <c r="H16" s="17">
        <f t="shared" si="0"/>
        <v>6575457.0182587449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144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5706.0700358914037</v>
      </c>
      <c r="E7" s="15">
        <f>+COG!E77</f>
        <v>11338140.783258744</v>
      </c>
      <c r="F7" s="15">
        <f>+COG!F77</f>
        <v>4762683.7649999987</v>
      </c>
      <c r="G7" s="15">
        <f>+COG!G77</f>
        <v>4711071.8049999988</v>
      </c>
      <c r="H7" s="15">
        <f>+COG!H77</f>
        <v>6575457.0182587449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2" t="s">
        <v>146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62</v>
      </c>
      <c r="B21" s="68"/>
      <c r="C21" s="62" t="s">
        <v>68</v>
      </c>
      <c r="D21" s="63"/>
      <c r="E21" s="63"/>
      <c r="F21" s="63"/>
      <c r="G21" s="64"/>
      <c r="H21" s="65" t="s">
        <v>67</v>
      </c>
    </row>
    <row r="22" spans="1:8" ht="22.5" x14ac:dyDescent="0.2">
      <c r="A22" s="69"/>
      <c r="B22" s="70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5706.0700358914037</v>
      </c>
      <c r="E28" s="36">
        <f>+COG!E77</f>
        <v>11338140.783258744</v>
      </c>
      <c r="F28" s="36">
        <f>+COG!F77</f>
        <v>4762683.7649999987</v>
      </c>
      <c r="G28" s="36">
        <f>+COG!G77</f>
        <v>4711071.8049999988</v>
      </c>
      <c r="H28" s="36">
        <f>+COG!H77</f>
        <v>6575457.0182587449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5706.0700358914037</v>
      </c>
      <c r="E30" s="25">
        <f t="shared" si="0"/>
        <v>11338140.783258744</v>
      </c>
      <c r="F30" s="25">
        <f t="shared" si="0"/>
        <v>4762683.7649999987</v>
      </c>
      <c r="G30" s="25">
        <f t="shared" si="0"/>
        <v>4711071.8049999988</v>
      </c>
      <c r="H30" s="25">
        <f t="shared" si="0"/>
        <v>6575457.0182587449</v>
      </c>
    </row>
    <row r="33" spans="1:8" ht="45" customHeight="1" x14ac:dyDescent="0.2">
      <c r="A33" s="62" t="s">
        <v>143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62</v>
      </c>
      <c r="B34" s="68"/>
      <c r="C34" s="62" t="s">
        <v>68</v>
      </c>
      <c r="D34" s="63"/>
      <c r="E34" s="63"/>
      <c r="F34" s="63"/>
      <c r="G34" s="64"/>
      <c r="H34" s="65" t="s">
        <v>67</v>
      </c>
    </row>
    <row r="35" spans="1:8" ht="22.5" x14ac:dyDescent="0.2">
      <c r="A35" s="69"/>
      <c r="B35" s="70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2" sqref="A2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145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5706.0700358914037</v>
      </c>
      <c r="E23" s="15">
        <f>+COG!E77</f>
        <v>11338140.783258744</v>
      </c>
      <c r="F23" s="15">
        <f>+COG!F77</f>
        <v>4762683.7649999987</v>
      </c>
      <c r="G23" s="15">
        <f>+COG!G77</f>
        <v>4711071.8049999988</v>
      </c>
      <c r="H23" s="15">
        <f>+COG!H77</f>
        <v>6575457.0182587449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5706.0700358914037</v>
      </c>
      <c r="E42" s="25">
        <f t="shared" si="0"/>
        <v>11338140.783258744</v>
      </c>
      <c r="F42" s="25">
        <f t="shared" si="0"/>
        <v>4762683.7649999987</v>
      </c>
      <c r="G42" s="25">
        <f t="shared" si="0"/>
        <v>4711071.8049999988</v>
      </c>
      <c r="H42" s="25">
        <f t="shared" si="0"/>
        <v>6575457.0182587449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2019-07-22T16:15:22Z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