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1 Contable\Excel\"/>
    </mc:Choice>
  </mc:AlternateContent>
  <bookViews>
    <workbookView xWindow="-120" yWindow="-120" windowWidth="20730" windowHeight="11160" tabRatio="863" firstSheet="11" activeTab="12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r:id="rId13"/>
  </sheets>
  <externalReferences>
    <externalReference r:id="rId14"/>
    <externalReference r:id="rId15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3" l="1"/>
  <c r="C31" i="64" l="1"/>
  <c r="C32" i="64"/>
  <c r="C5" i="64"/>
  <c r="A3" i="64"/>
  <c r="A1" i="64"/>
  <c r="C13" i="63"/>
  <c r="C5" i="63"/>
  <c r="D15" i="62" l="1"/>
  <c r="C15" i="62"/>
  <c r="D9" i="62"/>
  <c r="C15" i="61" l="1"/>
  <c r="C14" i="61"/>
  <c r="C10" i="61"/>
  <c r="C9" i="61"/>
  <c r="C8" i="61"/>
  <c r="C191" i="60"/>
  <c r="C189" i="60"/>
  <c r="C186" i="60" s="1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104" i="60"/>
  <c r="C103" i="60"/>
  <c r="C102" i="60"/>
  <c r="C101" i="60"/>
  <c r="C198" i="60"/>
  <c r="C195" i="60"/>
  <c r="C170" i="60"/>
  <c r="C167" i="60"/>
  <c r="C164" i="60"/>
  <c r="C160" i="60"/>
  <c r="C157" i="60"/>
  <c r="C151" i="60"/>
  <c r="C149" i="60"/>
  <c r="C146" i="60"/>
  <c r="C142" i="60"/>
  <c r="C137" i="60"/>
  <c r="C134" i="60"/>
  <c r="C131" i="60"/>
  <c r="C128" i="60"/>
  <c r="C52" i="59"/>
  <c r="E52" i="59"/>
  <c r="D52" i="59"/>
  <c r="E60" i="59"/>
  <c r="D60" i="59"/>
  <c r="C185" i="60" l="1"/>
  <c r="C117" i="60"/>
  <c r="C107" i="60"/>
  <c r="C100" i="60"/>
  <c r="C127" i="60"/>
  <c r="C99" i="60" l="1"/>
  <c r="C98" i="60" s="1"/>
  <c r="C62" i="60"/>
  <c r="C59" i="60" s="1"/>
  <c r="C94" i="60"/>
  <c r="C73" i="60" s="1"/>
  <c r="C67" i="60"/>
  <c r="C65" i="60" s="1"/>
  <c r="C58" i="60" l="1"/>
  <c r="C30" i="64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<sst xmlns="http://schemas.openxmlformats.org/spreadsheetml/2006/main" count="958" uniqueCount="654">
  <si>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</si>
  <si>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</si>
  <si>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</si>
  <si>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</si>
  <si>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</si>
  <si>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</si>
  <si>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</si>
  <si>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</si>
  <si>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</si>
  <si>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</si>
  <si>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</si>
  <si>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</si>
  <si>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</si>
  <si>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</si>
  <si>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</si>
  <si>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</si>
  <si>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</si>
  <si>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</si>
  <si>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</si>
  <si>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</si>
  <si>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</si>
  <si>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</si>
  <si>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</si>
  <si>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</si>
  <si>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</si>
  <si>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</si>
  <si>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</si>
  <si>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</si>
  <si>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</si>
  <si>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</si>
  <si>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</si>
  <si>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</si>
  <si>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</si>
  <si>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</si>
  <si>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</si>
  <si>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</si>
  <si>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</si>
  <si>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</si>
  <si>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</si>
  <si>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</si>
  <si>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</si>
  <si>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</si>
  <si>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</si>
  <si>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</si>
  <si>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</si>
  <si>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</si>
  <si>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</si>
  <si>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</si>
  <si>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</si>
  <si>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</si>
  <si>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</si>
  <si>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</si>
  <si>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</si>
  <si>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</si>
  <si>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</si>
  <si>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</si>
  <si>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</si>
  <si>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</si>
  <si>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</si>
  <si>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</si>
  <si>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</si>
  <si>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</si>
  <si>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</si>
  <si>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</si>
  <si>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</si>
  <si>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</si>
  <si>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</si>
  <si>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</si>
  <si>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</si>
  <si>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</si>
  <si>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</si>
  <si>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</si>
  <si>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</si>
  <si>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</si>
  <si>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</si>
  <si>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</si>
  <si>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</si>
  <si>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</si>
  <si>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</si>
  <si>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</si>
  <si>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</si>
  <si>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</si>
  <si>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</si>
  <si>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</si>
  <si>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</si>
  <si>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</si>
  <si>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</si>
  <si>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</si>
  <si>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</si>
  <si>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</si>
  <si>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</si>
  <si>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</si>
  <si>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</si>
  <si>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</si>
  <si>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</si>
  <si>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</si>
  <si>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</si>
  <si>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</si>
  <si>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</si>
  <si>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</si>
  <si>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</si>
  <si>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</si>
  <si>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</si>
  <si>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</si>
  <si>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</si>
  <si>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</si>
  <si>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</si>
  <si>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</si>
  <si>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</si>
  <si>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</si>
  <si>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</si>
  <si>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</si>
  <si>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</si>
  <si>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</si>
  <si>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</si>
  <si>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</si>
  <si>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</si>
  <si>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</si>
  <si>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</si>
  <si>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</si>
  <si>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</si>
  <si>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</si>
  <si>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</si>
  <si>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</si>
  <si>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</si>
  <si>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</si>
  <si>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</si>
  <si>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</si>
  <si>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</si>
  <si>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</si>
  <si>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</si>
  <si>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</si>
  <si>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</si>
  <si>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</si>
  <si>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</si>
  <si>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</si>
  <si>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</si>
  <si>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</si>
  <si>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</si>
  <si>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</si>
  <si>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</si>
  <si>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</si>
  <si>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</si>
  <si>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</si>
  <si>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</si>
  <si>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</si>
  <si>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</si>
  <si>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</si>
  <si>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</si>
  <si>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</si>
  <si>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</si>
  <si>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</si>
  <si>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</si>
  <si>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</si>
  <si>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</si>
  <si>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</si>
  <si>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</si>
  <si>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</si>
  <si>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</si>
  <si>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</si>
  <si>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</si>
  <si>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</si>
  <si>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</si>
  <si>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</si>
  <si>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</si>
  <si>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</si>
  <si>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</si>
  <si>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</si>
  <si>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</si>
  <si>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</si>
  <si>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</si>
  <si>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</si>
  <si>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</si>
  <si>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</si>
  <si>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</si>
  <si>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</si>
  <si>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</si>
  <si>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</si>
  <si>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</si>
  <si>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</si>
  <si>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</si>
  <si>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</si>
  <si>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</si>
  <si>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</si>
  <si>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</si>
  <si>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</si>
  <si>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</si>
  <si>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</si>
  <si>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</si>
  <si>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</si>
  <si>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</si>
  <si>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</si>
  <si>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</si>
  <si>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</si>
  <si>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</si>
  <si>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</si>
  <si>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</si>
  <si>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</si>
  <si>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</si>
  <si>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</si>
  <si>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</si>
  <si>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</si>
  <si>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</si>
  <si>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</si>
  <si>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</si>
  <si>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</si>
  <si>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</si>
  <si>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</si>
  <si>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</si>
  <si>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</si>
  <si>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</si>
  <si>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</si>
  <si>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</si>
  <si>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</si>
  <si>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</si>
  <si>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</si>
  <si>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</si>
  <si>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</si>
  <si>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</si>
  <si>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</si>
  <si>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</si>
  <si>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</si>
  <si>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</si>
  <si>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</si>
  <si>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</si>
  <si>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</si>
  <si>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</si>
  <si>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</si>
  <si>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</si>
  <si>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</si>
  <si>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</si>
  <si>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</si>
  <si>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</si>
  <si>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</si>
  <si>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</si>
  <si>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</si>
  <si>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</si>
  <si>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</si>
  <si>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</si>
  <si>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</si>
  <si>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</si>
  <si>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</si>
  <si>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</si>
  <si>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</si>
  <si>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</si>
  <si>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</si>
  <si>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</si>
  <si>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</si>
  <si>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</si>
  <si>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</si>
  <si>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</si>
  <si>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</si>
  <si>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</si>
  <si>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</si>
  <si>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</si>
  <si>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</si>
  <si>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</si>
  <si>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</si>
  <si>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</si>
  <si>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</si>
  <si>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</si>
  <si>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</si>
  <si>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</si>
  <si>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</si>
  <si>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</si>
  <si>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</si>
  <si>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</si>
  <si>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</si>
  <si>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</si>
  <si>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</si>
  <si>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</si>
  <si>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</si>
  <si>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</si>
  <si>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</si>
  <si>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</si>
  <si>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</si>
  <si>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</si>
  <si>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</si>
  <si>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</si>
  <si>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</si>
  <si>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</si>
  <si>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</si>
  <si>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</si>
  <si>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</si>
  <si>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</si>
  <si>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</si>
  <si>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</si>
  <si>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</si>
  <si>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</si>
  <si>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</si>
  <si>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</si>
  <si>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</si>
  <si>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</si>
  <si>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</si>
  <si>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</si>
  <si>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</si>
  <si>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</si>
  <si>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</si>
  <si>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</si>
  <si>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</si>
  <si>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</si>
  <si>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</si>
  <si>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</si>
  <si>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</si>
  <si>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</si>
  <si>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</si>
  <si>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</si>
  <si>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</si>
  <si>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</si>
  <si>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</si>
  <si>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</si>
  <si>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</si>
  <si>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</si>
  <si>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</si>
  <si>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</si>
  <si>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</si>
  <si>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</si>
  <si>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</si>
  <si>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</si>
  <si>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</si>
  <si>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</si>
  <si>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</si>
  <si>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</si>
  <si>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</si>
  <si>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</si>
  <si>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</si>
  <si>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</si>
  <si>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</si>
  <si>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</si>
  <si>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</si>
  <si>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</si>
  <si>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</si>
  <si>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</si>
  <si>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</si>
  <si>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</si>
  <si>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</si>
  <si>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</si>
  <si>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</si>
  <si>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</si>
  <si>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</si>
  <si>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</si>
  <si>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</si>
  <si>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</si>
  <si>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</si>
  <si>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</si>
  <si>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</si>
  <si>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</si>
  <si>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</si>
  <si>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</si>
  <si>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</si>
  <si>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</si>
  <si>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</si>
  <si>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</si>
  <si>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</si>
  <si>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</si>
  <si>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</si>
  <si>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</si>
  <si>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</si>
  <si>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</si>
  <si>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</si>
  <si>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</si>
  <si>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</si>
  <si>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</si>
  <si>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</si>
  <si>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</si>
  <si>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</si>
  <si>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</si>
  <si>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</si>
  <si>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</si>
  <si>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</si>
  <si>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</si>
  <si>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</si>
  <si>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</si>
  <si>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</si>
  <si>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</si>
  <si>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</si>
  <si>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</si>
  <si>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</si>
  <si>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</si>
  <si>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</si>
  <si>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</si>
  <si>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</si>
  <si>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</si>
  <si>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</si>
  <si>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</si>
  <si>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</si>
  <si>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</si>
  <si>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</si>
  <si>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</si>
  <si>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</si>
  <si>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</si>
  <si>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</si>
  <si>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</si>
  <si>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</si>
  <si>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</si>
  <si>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</si>
  <si>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</si>
  <si>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</si>
  <si>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</si>
  <si>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</si>
  <si>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</si>
  <si>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</si>
  <si>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</si>
  <si>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</si>
  <si>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</si>
  <si>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</si>
  <si>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</si>
  <si>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</si>
  <si>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</si>
  <si>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</si>
  <si>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</si>
  <si>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</si>
  <si>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</si>
  <si>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</si>
  <si>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</si>
  <si>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</si>
  <si>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</si>
  <si>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</si>
  <si>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</si>
  <si>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</si>
  <si>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</si>
  <si>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</si>
  <si>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</si>
  <si>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</si>
  <si>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</si>
  <si>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</si>
  <si>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</si>
  <si>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</si>
  <si>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</si>
  <si>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</si>
  <si>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</si>
  <si>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</si>
  <si>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</si>
  <si>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</si>
  <si>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</si>
  <si>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</si>
  <si>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</si>
  <si>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</si>
  <si>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</si>
  <si>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</si>
  <si>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</si>
  <si>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</si>
  <si>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</si>
  <si>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</si>
  <si>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</si>
  <si>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</si>
  <si>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</si>
  <si>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</si>
  <si>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</si>
  <si>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</si>
  <si>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</si>
  <si>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</si>
  <si>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</si>
  <si>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</si>
  <si>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</si>
  <si>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</si>
  <si>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</si>
  <si>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</si>
  <si>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</si>
  <si>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</si>
  <si>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</si>
  <si>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</si>
  <si>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</si>
  <si>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</si>
  <si>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</si>
  <si>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</si>
  <si>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</si>
  <si>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</si>
  <si>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</si>
  <si>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</si>
  <si>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</si>
  <si>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</si>
  <si>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</si>
  <si>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</si>
  <si>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</si>
  <si>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</si>
  <si>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</si>
  <si>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</si>
  <si>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</si>
  <si>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</si>
  <si>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</si>
  <si>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</si>
  <si>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</si>
  <si>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</si>
  <si>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</si>
  <si>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</si>
  <si>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</si>
  <si>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</si>
  <si>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</si>
  <si>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</si>
  <si>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</si>
  <si>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</si>
  <si>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</si>
  <si>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</si>
  <si>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</si>
  <si>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</si>
  <si>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</si>
  <si>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</si>
  <si>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</si>
  <si>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</si>
  <si>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</si>
  <si>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</si>
  <si>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</si>
  <si>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</si>
  <si>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</si>
  <si>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</si>
  <si>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</si>
  <si>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</si>
  <si>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</si>
  <si>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</si>
  <si>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</si>
  <si>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</si>
  <si>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</si>
  <si>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</si>
  <si>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</si>
  <si>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</si>
  <si>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</si>
  <si>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</si>
  <si>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</si>
  <si>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</si>
  <si>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</si>
  <si>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</si>
  <si>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</si>
  <si>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</si>
  <si>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</si>
  <si>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</si>
  <si>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</si>
  <si>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</si>
  <si>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</si>
  <si>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</si>
  <si>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</si>
  <si>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</si>
  <si>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</si>
  <si>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</si>
  <si>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</si>
  <si>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</si>
  <si>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</si>
  <si>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</si>
  <si>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</si>
  <si>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</si>
  <si>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</si>
  <si>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</si>
  <si>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</si>
  <si>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</si>
  <si>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</si>
  <si>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</si>
  <si>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</si>
  <si>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</si>
  <si>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</si>
  <si>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</si>
  <si>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</si>
  <si>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</si>
  <si>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</si>
  <si>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</si>
  <si>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</si>
  <si>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</si>
  <si>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</si>
  <si>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</si>
  <si>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</si>
  <si>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</si>
  <si>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</si>
  <si>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</si>
  <si>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</si>
  <si>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</si>
  <si>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</si>
  <si>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</si>
  <si>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</si>
  <si>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</si>
  <si>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</si>
  <si>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</si>
  <si>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</si>
  <si>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</si>
  <si>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</si>
  <si>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</si>
  <si>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</si>
  <si>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</si>
  <si>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</si>
  <si>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</si>
  <si>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</si>
  <si>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</si>
  <si>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</si>
  <si>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</si>
  <si>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</si>
  <si>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</si>
  <si>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</si>
  <si>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</si>
  <si>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</si>
  <si>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</si>
  <si>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</si>
  <si>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</si>
  <si>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</si>
  <si>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</si>
  <si>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</si>
  <si>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</si>
  <si>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</si>
  <si>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</si>
  <si>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</si>
  <si>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</si>
  <si>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</si>
  <si>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</si>
  <si>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</si>
  <si>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</si>
  <si>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</si>
  <si>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</si>
  <si>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</si>
  <si>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</si>
  <si>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</si>
  <si>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</si>
  <si>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</si>
  <si>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</si>
  <si>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</si>
  <si>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</si>
  <si>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</si>
  <si>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</si>
  <si>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</si>
  <si>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</si>
  <si>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</si>
  <si>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</si>
  <si>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</si>
  <si>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</si>
  <si>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</si>
  <si>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</si>
  <si>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</si>
  <si>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</si>
  <si>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</si>
  <si>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</si>
  <si>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</si>
  <si>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</si>
  <si>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</si>
  <si>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</si>
  <si>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</si>
  <si>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</si>
  <si>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</si>
  <si>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</si>
  <si>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</si>
  <si>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</si>
  <si>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</si>
  <si>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</si>
  <si>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</si>
  <si>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</si>
  <si>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</si>
  <si>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</si>
  <si>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</si>
  <si>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</si>
  <si>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</si>
  <si>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</si>
  <si>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</si>
  <si>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Correspondiente del 01 DE ENERO al 31 DE MARZO DE 2019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</si>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</sst>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21">
          <cell r="S121">
            <v>1922744.5299999996</v>
          </cell>
        </row>
      </sheetData>
      <sheetData sheetId="1">
        <row r="7">
          <cell r="D7">
            <v>2294145</v>
          </cell>
        </row>
        <row r="8">
          <cell r="D8">
            <v>1409.4</v>
          </cell>
        </row>
        <row r="9">
          <cell r="D9">
            <v>4690000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  <row r="8">
          <cell r="J8">
            <v>275148.76</v>
          </cell>
        </row>
        <row r="24">
          <cell r="J24">
            <v>1703571.05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  <row r="87">
          <cell r="H87">
            <v>-276714.32</v>
          </cell>
        </row>
        <row r="100">
          <cell r="H100">
            <v>4760297.51</v>
          </cell>
        </row>
      </sheetData>
      <sheetData sheetId="2">
        <row r="19">
          <cell r="C19">
            <v>4690000</v>
          </cell>
        </row>
        <row r="32">
          <cell r="C32">
            <v>921354.59</v>
          </cell>
        </row>
        <row r="36">
          <cell r="C36">
            <v>407272.47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84197.06</v>
          </cell>
        </row>
        <row r="48">
          <cell r="C48">
            <v>103387.26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27363.599999999999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0</v>
          </cell>
        </row>
        <row r="66">
          <cell r="C66">
            <v>89719.5</v>
          </cell>
        </row>
        <row r="67">
          <cell r="C67">
            <v>89719.5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7489.45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240.75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8850.11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13104.95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3441.02</v>
          </cell>
        </row>
        <row r="134">
          <cell r="C134">
            <v>1409.4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1740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24255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73507.740000000005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221.56</v>
          </cell>
        </row>
        <row r="169">
          <cell r="C169">
            <v>18868.73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470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9339.16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496</v>
          </cell>
        </row>
        <row r="196">
          <cell r="C196">
            <v>2840</v>
          </cell>
        </row>
        <row r="197">
          <cell r="C197">
            <v>1430.01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788</v>
          </cell>
        </row>
        <row r="202">
          <cell r="C202">
            <v>928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2959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1937</v>
          </cell>
        </row>
        <row r="212">
          <cell r="C212">
            <v>20494.64</v>
          </cell>
        </row>
        <row r="217">
          <cell r="C217">
            <v>166658.76</v>
          </cell>
        </row>
        <row r="218">
          <cell r="C218">
            <v>108490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1" t="s">
        <v>646</v>
      </c>
      <c r="B1" s="151"/>
      <c r="C1" s="58"/>
      <c r="D1" s="55" t="s">
        <v>222</v>
      </c>
      <c r="E1" s="56">
        <v>2019</v>
      </c>
    </row>
    <row r="2" spans="1:5" ht="18.95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95" customHeight="1" x14ac:dyDescent="0.2">
      <c r="A3" s="153" t="s">
        <v>647</v>
      </c>
      <c r="B3" s="153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6" x14ac:dyDescent="0.2">
      <c r="A33" s="31"/>
      <c r="B33" s="33"/>
    </row>
    <row r="34" spans="1:6" x14ac:dyDescent="0.2">
      <c r="A34" s="84" t="s">
        <v>79</v>
      </c>
      <c r="B34" s="85" t="s">
        <v>74</v>
      </c>
    </row>
    <row r="35" spans="1:6" x14ac:dyDescent="0.2">
      <c r="A35" s="84" t="s">
        <v>80</v>
      </c>
      <c r="B35" s="85" t="s">
        <v>75</v>
      </c>
    </row>
    <row r="36" spans="1:6" x14ac:dyDescent="0.2">
      <c r="A36" s="31"/>
      <c r="B36" s="34"/>
    </row>
    <row r="37" spans="1:6" x14ac:dyDescent="0.2">
      <c r="A37" s="31"/>
      <c r="B37" s="32" t="s">
        <v>77</v>
      </c>
    </row>
    <row r="38" spans="1:6" x14ac:dyDescent="0.2">
      <c r="A38" s="31" t="s">
        <v>78</v>
      </c>
      <c r="B38" s="85" t="s">
        <v>33</v>
      </c>
    </row>
    <row r="39" spans="1:6" x14ac:dyDescent="0.2">
      <c r="A39" s="31"/>
      <c r="B39" s="85" t="s">
        <v>34</v>
      </c>
    </row>
    <row r="40" spans="1:6" ht="12" thickBot="1" x14ac:dyDescent="0.25">
      <c r="A40" s="35"/>
      <c r="B40" s="36"/>
    </row>
    <row r="43" spans="1:6" ht="22.5" x14ac:dyDescent="0.2">
      <c r="B43" s="147" t="s">
        <v>649</v>
      </c>
      <c r="C43" s="147"/>
      <c r="D43" s="148"/>
      <c r="E43" s="148"/>
      <c r="F43" s="148"/>
    </row>
    <row r="44" spans="1:6" x14ac:dyDescent="0.2">
      <c r="B44" s="147"/>
      <c r="C44" s="147"/>
      <c r="D44" s="148"/>
      <c r="E44" s="148"/>
      <c r="F44" s="148"/>
    </row>
    <row r="45" spans="1:6" x14ac:dyDescent="0.2">
      <c r="B45" s="147" t="s">
        <v>650</v>
      </c>
      <c r="C45" s="147"/>
      <c r="D45" s="148"/>
      <c r="E45" s="148"/>
    </row>
    <row r="46" spans="1:6" ht="22.5" x14ac:dyDescent="0.2">
      <c r="B46" s="147" t="s">
        <v>652</v>
      </c>
      <c r="C46" s="147"/>
      <c r="D46" s="148"/>
      <c r="E46" s="148"/>
    </row>
    <row r="47" spans="1:6" x14ac:dyDescent="0.2">
      <c r="B47" s="148" t="s">
        <v>651</v>
      </c>
      <c r="C47" s="147"/>
      <c r="D47" s="148"/>
      <c r="E47" s="148"/>
    </row>
    <row r="48" spans="1:6" ht="22.5" x14ac:dyDescent="0.2">
      <c r="B48" s="149" t="s">
        <v>653</v>
      </c>
    </row>
    <row r="49" spans="2:2" x14ac:dyDescent="0.2">
      <c r="B49" s="148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17" workbookViewId="0">
      <selection activeCell="C24" sqref="C24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7" t="str">
        <f>+EFE!A1</f>
        <v>INSTITUTO MUNICIPAL DE LAS MUJERES</v>
      </c>
      <c r="B1" s="158"/>
      <c r="C1" s="159"/>
    </row>
    <row r="2" spans="1:3" s="78" customFormat="1" ht="18" customHeight="1" x14ac:dyDescent="0.25">
      <c r="A2" s="160" t="s">
        <v>530</v>
      </c>
      <c r="B2" s="161"/>
      <c r="C2" s="162"/>
    </row>
    <row r="3" spans="1:3" s="78" customFormat="1" ht="18" customHeight="1" x14ac:dyDescent="0.25">
      <c r="A3" s="160" t="str">
        <f>+EFE!A3</f>
        <v>Correspondiente del 01 DE ENERO al 31 DE MARZO DE 2019</v>
      </c>
      <c r="B3" s="161"/>
      <c r="C3" s="162"/>
    </row>
    <row r="4" spans="1:3" s="80" customFormat="1" ht="18" customHeight="1" x14ac:dyDescent="0.2">
      <c r="A4" s="163" t="s">
        <v>526</v>
      </c>
      <c r="B4" s="164"/>
      <c r="C4" s="165"/>
    </row>
    <row r="5" spans="1:3" x14ac:dyDescent="0.2">
      <c r="A5" s="95" t="s">
        <v>566</v>
      </c>
      <c r="B5" s="95"/>
      <c r="C5" s="96">
        <f>+'[1]PRESUPUESTO VS EJERCIDO'!$S$13</f>
        <v>5281983.3499999996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1703571.05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f>+[1]CONCILIACION!$J$24</f>
        <v>1703571.05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6" x14ac:dyDescent="0.2">
      <c r="A17" s="110">
        <v>3.2</v>
      </c>
      <c r="B17" s="103" t="s">
        <v>575</v>
      </c>
      <c r="C17" s="101">
        <v>0</v>
      </c>
    </row>
    <row r="18" spans="1:6" x14ac:dyDescent="0.2">
      <c r="A18" s="110">
        <v>3.3</v>
      </c>
      <c r="B18" s="105" t="s">
        <v>576</v>
      </c>
      <c r="C18" s="111">
        <v>0</v>
      </c>
    </row>
    <row r="19" spans="1:6" x14ac:dyDescent="0.2">
      <c r="A19" s="97"/>
      <c r="B19" s="112"/>
      <c r="C19" s="113"/>
    </row>
    <row r="20" spans="1:6" x14ac:dyDescent="0.2">
      <c r="A20" s="114" t="s">
        <v>115</v>
      </c>
      <c r="B20" s="114"/>
      <c r="C20" s="96">
        <f>C5+C7-C15</f>
        <v>6985554.3999999994</v>
      </c>
    </row>
    <row r="24" spans="1:6" ht="22.5" x14ac:dyDescent="0.2">
      <c r="B24" s="147" t="s">
        <v>649</v>
      </c>
      <c r="C24" s="147"/>
      <c r="D24" s="148"/>
      <c r="E24" s="148"/>
      <c r="F24" s="148"/>
    </row>
    <row r="25" spans="1:6" x14ac:dyDescent="0.2">
      <c r="B25" s="147"/>
      <c r="C25" s="147"/>
      <c r="D25" s="148"/>
      <c r="E25" s="148"/>
      <c r="F25" s="148"/>
    </row>
    <row r="26" spans="1:6" x14ac:dyDescent="0.2">
      <c r="B26" s="147" t="s">
        <v>650</v>
      </c>
      <c r="C26" s="147"/>
      <c r="D26" s="148"/>
      <c r="E26" s="148"/>
    </row>
    <row r="27" spans="1:6" ht="22.5" x14ac:dyDescent="0.2">
      <c r="B27" s="147" t="s">
        <v>652</v>
      </c>
      <c r="C27" s="147"/>
      <c r="D27" s="148"/>
      <c r="E27" s="148"/>
    </row>
    <row r="28" spans="1:6" x14ac:dyDescent="0.2">
      <c r="B28" s="148" t="s">
        <v>651</v>
      </c>
      <c r="C28" s="147"/>
      <c r="D28" s="148"/>
      <c r="E28" s="148"/>
    </row>
    <row r="29" spans="1:6" ht="22.5" x14ac:dyDescent="0.2">
      <c r="B29" s="149" t="s">
        <v>653</v>
      </c>
    </row>
    <row r="30" spans="1:6" x14ac:dyDescent="0.2">
      <c r="B30" s="14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opLeftCell="A33" workbookViewId="0">
      <selection activeCell="B56" sqref="B56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6" t="str">
        <f>+'Notas a los Edos Financieros'!A1:B1</f>
        <v>INSTITUTO MUNICIPAL DE LAS MUJERES</v>
      </c>
      <c r="B1" s="167"/>
      <c r="C1" s="168"/>
    </row>
    <row r="2" spans="1:3" s="81" customFormat="1" ht="18.95" customHeight="1" x14ac:dyDescent="0.25">
      <c r="A2" s="169" t="s">
        <v>531</v>
      </c>
      <c r="B2" s="170"/>
      <c r="C2" s="171"/>
    </row>
    <row r="3" spans="1:3" s="81" customFormat="1" ht="18.95" customHeight="1" x14ac:dyDescent="0.25">
      <c r="A3" s="169" t="str">
        <f>+'Notas a los Edos Financieros'!A3:B3</f>
        <v>Correspondiente del 01 DE ENERO al 31 DE MARZO DE 2019</v>
      </c>
      <c r="B3" s="170"/>
      <c r="C3" s="171"/>
    </row>
    <row r="4" spans="1:3" x14ac:dyDescent="0.2">
      <c r="A4" s="163" t="s">
        <v>526</v>
      </c>
      <c r="B4" s="164"/>
      <c r="C4" s="165"/>
    </row>
    <row r="5" spans="1:3" x14ac:dyDescent="0.2">
      <c r="A5" s="125" t="s">
        <v>579</v>
      </c>
      <c r="B5" s="95"/>
      <c r="C5" s="118">
        <f>+'[1]PRESUPUESTO VS EJERCIDO'!$S$121</f>
        <v>1922744.5299999996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0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0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0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302512.36</v>
      </c>
    </row>
    <row r="31" spans="1:3" x14ac:dyDescent="0.2">
      <c r="A31" s="135" t="s">
        <v>601</v>
      </c>
      <c r="B31" s="117" t="s">
        <v>472</v>
      </c>
      <c r="C31" s="128">
        <f>+[1]CONCILIACION!$J$8</f>
        <v>275148.76</v>
      </c>
    </row>
    <row r="32" spans="1:3" x14ac:dyDescent="0.2">
      <c r="A32" s="135" t="s">
        <v>602</v>
      </c>
      <c r="B32" s="117" t="s">
        <v>113</v>
      </c>
      <c r="C32" s="128">
        <f>+[1]CONCILIACION!$J$7</f>
        <v>27363.599999999999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2225256.8899999997</v>
      </c>
    </row>
    <row r="43" spans="1:3" ht="22.5" x14ac:dyDescent="0.2">
      <c r="B43" s="147" t="s">
        <v>649</v>
      </c>
    </row>
    <row r="44" spans="1:3" x14ac:dyDescent="0.2">
      <c r="B44" s="147"/>
    </row>
    <row r="45" spans="1:3" x14ac:dyDescent="0.2">
      <c r="B45" s="147" t="s">
        <v>650</v>
      </c>
    </row>
    <row r="46" spans="1:3" ht="22.5" x14ac:dyDescent="0.2">
      <c r="B46" s="147" t="s">
        <v>652</v>
      </c>
    </row>
    <row r="47" spans="1:3" x14ac:dyDescent="0.2">
      <c r="B47" s="148" t="s">
        <v>651</v>
      </c>
    </row>
    <row r="48" spans="1:3" ht="22.5" x14ac:dyDescent="0.2">
      <c r="B48" s="149" t="s">
        <v>653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39" workbookViewId="0">
      <selection activeCell="B51" sqref="B51:B56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6" t="str">
        <f>'Notas a los Edos Financieros'!A1</f>
        <v>INSTITUTO MUNICIPAL DE LAS MUJERES</v>
      </c>
      <c r="B1" s="172"/>
      <c r="C1" s="172"/>
      <c r="D1" s="172"/>
      <c r="E1" s="172"/>
      <c r="F1" s="172"/>
      <c r="G1" s="68" t="s">
        <v>222</v>
      </c>
      <c r="H1" s="69">
        <f>'Notas a los Edos Financieros'!E1</f>
        <v>2019</v>
      </c>
    </row>
    <row r="2" spans="1:10" ht="18.95" customHeight="1" x14ac:dyDescent="0.2">
      <c r="A2" s="156" t="s">
        <v>532</v>
      </c>
      <c r="B2" s="172"/>
      <c r="C2" s="172"/>
      <c r="D2" s="172"/>
      <c r="E2" s="172"/>
      <c r="F2" s="172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DE ENERO al 31 DE MARZO DE 2019</v>
      </c>
      <c r="B3" s="174"/>
      <c r="C3" s="174"/>
      <c r="D3" s="174"/>
      <c r="E3" s="174"/>
      <c r="F3" s="174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51" spans="2:2" ht="22.5" x14ac:dyDescent="0.2">
      <c r="B51" s="147" t="s">
        <v>649</v>
      </c>
    </row>
    <row r="52" spans="2:2" x14ac:dyDescent="0.2">
      <c r="B52" s="147"/>
    </row>
    <row r="53" spans="2:2" x14ac:dyDescent="0.2">
      <c r="B53" s="147" t="s">
        <v>650</v>
      </c>
    </row>
    <row r="54" spans="2:2" ht="22.5" x14ac:dyDescent="0.2">
      <c r="B54" s="147" t="s">
        <v>652</v>
      </c>
    </row>
    <row r="55" spans="2:2" x14ac:dyDescent="0.2">
      <c r="B55" s="148" t="s">
        <v>651</v>
      </c>
    </row>
    <row r="56" spans="2:2" ht="22.5" x14ac:dyDescent="0.2">
      <c r="B56" s="149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A5" zoomScaleNormal="100" zoomScaleSheetLayoutView="100" workbookViewId="0">
      <selection activeCell="A65" sqref="A6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5" t="s">
        <v>37</v>
      </c>
      <c r="B5" s="175"/>
      <c r="C5" s="175"/>
      <c r="D5" s="175"/>
      <c r="E5" s="17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6" t="s">
        <v>39</v>
      </c>
      <c r="C10" s="176"/>
      <c r="D10" s="176"/>
      <c r="E10" s="176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6" t="s">
        <v>41</v>
      </c>
      <c r="C12" s="176"/>
      <c r="D12" s="176"/>
      <c r="E12" s="176"/>
    </row>
    <row r="13" spans="1:8" s="7" customFormat="1" ht="26.1" customHeight="1" x14ac:dyDescent="0.2">
      <c r="A13" s="142" t="s">
        <v>644</v>
      </c>
      <c r="B13" s="176" t="s">
        <v>42</v>
      </c>
      <c r="C13" s="176"/>
      <c r="D13" s="176"/>
      <c r="E13" s="17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7" t="s">
        <v>45</v>
      </c>
      <c r="C31" s="177"/>
      <c r="D31" s="177"/>
      <c r="E31" s="17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9554704.0800000001</v>
      </c>
      <c r="D33" s="12">
        <v>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951.21999999880791</v>
      </c>
      <c r="D34" s="12">
        <f>+D35-D36</f>
        <v>4348290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271740.19999999739</v>
      </c>
      <c r="D35" s="12">
        <v>11332435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0</v>
      </c>
      <c r="D36" s="12">
        <v>6984145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9825493.0599999987</v>
      </c>
      <c r="D37" s="12">
        <v>5280608.75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9554704.0800000001</v>
      </c>
      <c r="D38" s="12">
        <v>11332434.713222852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466319.39759705774</v>
      </c>
      <c r="D39" s="12">
        <v>226845.86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-271739.77759705856</v>
      </c>
      <c r="D40" s="12">
        <v>5706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0</v>
      </c>
      <c r="D41" s="12">
        <v>9165522.2400000002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0">
        <v>2.0000003278255463E-2</v>
      </c>
      <c r="D42" s="12">
        <v>-55092.32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0</v>
      </c>
      <c r="D43" s="12">
        <v>55975.85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>
        <v>9360124.4399999976</v>
      </c>
      <c r="D44" s="11">
        <v>1922744.5299999998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  <row r="49" spans="1:1" ht="45" x14ac:dyDescent="0.2">
      <c r="A49" s="147" t="s">
        <v>649</v>
      </c>
    </row>
    <row r="50" spans="1:1" x14ac:dyDescent="0.2">
      <c r="A50" s="147"/>
    </row>
    <row r="51" spans="1:1" ht="22.5" x14ac:dyDescent="0.2">
      <c r="A51" s="147" t="s">
        <v>650</v>
      </c>
    </row>
    <row r="52" spans="1:1" ht="22.5" x14ac:dyDescent="0.2">
      <c r="A52" s="147" t="s">
        <v>652</v>
      </c>
    </row>
    <row r="53" spans="1:1" x14ac:dyDescent="0.2">
      <c r="A53" s="148" t="s">
        <v>651</v>
      </c>
    </row>
    <row r="54" spans="1:1" ht="22.5" x14ac:dyDescent="0.2">
      <c r="A54" s="149" t="s">
        <v>653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A18" sqref="A1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4" t="str">
        <f>'Notas a los Edos Financieros'!A1</f>
        <v>INSTITUTO MUNICIPAL DE LAS MUJERES</v>
      </c>
      <c r="B1" s="155"/>
      <c r="C1" s="155"/>
      <c r="D1" s="155"/>
      <c r="E1" s="155"/>
      <c r="F1" s="155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4" t="s">
        <v>223</v>
      </c>
      <c r="B2" s="155"/>
      <c r="C2" s="155"/>
      <c r="D2" s="155"/>
      <c r="E2" s="155"/>
      <c r="F2" s="155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4" t="str">
        <f>'Notas a los Edos Financieros'!A3</f>
        <v>Correspondiente del 01 DE ENERO al 31 DE MARZO DE 2019</v>
      </c>
      <c r="B3" s="155"/>
      <c r="C3" s="155"/>
      <c r="D3" s="155"/>
      <c r="E3" s="155"/>
      <c r="F3" s="155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144">
        <v>1230</v>
      </c>
      <c r="B52" s="145" t="s">
        <v>260</v>
      </c>
      <c r="C52" s="146">
        <f>+SUM(C53:C59)</f>
        <v>24764626.140000001</v>
      </c>
      <c r="D52" s="146">
        <f>+SUM(D53:D59)</f>
        <v>166658.75</v>
      </c>
      <c r="E52" s="146">
        <f>+SUM(E53:E59)</f>
        <v>2501310.44</v>
      </c>
    </row>
    <row r="53" spans="1:9" x14ac:dyDescent="0.2">
      <c r="A53" s="63">
        <v>1231</v>
      </c>
      <c r="B53" s="61" t="s">
        <v>261</v>
      </c>
      <c r="C53" s="65">
        <v>4563565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20201061.140000001</v>
      </c>
      <c r="D55" s="65">
        <v>166658.75</v>
      </c>
      <c r="E55" s="65">
        <v>2501310.44</v>
      </c>
      <c r="F55" s="61" t="s">
        <v>648</v>
      </c>
      <c r="G55" s="61">
        <v>0.03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4462621.83</v>
      </c>
      <c r="D60" s="65">
        <f>+SUM(D61:D68)</f>
        <v>107534.03</v>
      </c>
      <c r="E60" s="65">
        <f>+SUM(E61:E68)</f>
        <v>2664522.8826041669</v>
      </c>
    </row>
    <row r="61" spans="1:9" x14ac:dyDescent="0.2">
      <c r="A61" s="63">
        <v>1241</v>
      </c>
      <c r="B61" s="61" t="s">
        <v>269</v>
      </c>
      <c r="C61" s="65">
        <v>2487827.85</v>
      </c>
      <c r="D61" s="65">
        <v>52440.68</v>
      </c>
      <c r="E61" s="65">
        <v>1246137.5454374999</v>
      </c>
      <c r="F61" s="61" t="s">
        <v>648</v>
      </c>
      <c r="G61" s="61">
        <v>0.1</v>
      </c>
    </row>
    <row r="62" spans="1:9" x14ac:dyDescent="0.2">
      <c r="A62" s="63">
        <v>1242</v>
      </c>
      <c r="B62" s="61" t="s">
        <v>270</v>
      </c>
      <c r="C62" s="65">
        <v>751218.27</v>
      </c>
      <c r="D62" s="65">
        <v>20840.650000000001</v>
      </c>
      <c r="E62" s="65">
        <v>667965.27816666709</v>
      </c>
      <c r="F62" s="61" t="s">
        <v>648</v>
      </c>
      <c r="G62" s="61">
        <v>0.2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477293</v>
      </c>
      <c r="D64" s="65">
        <v>15600.2</v>
      </c>
      <c r="E64" s="65">
        <v>400392.39999999985</v>
      </c>
      <c r="F64" s="61" t="s">
        <v>648</v>
      </c>
      <c r="G64" s="61">
        <v>0.2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746282.71</v>
      </c>
      <c r="D66" s="65">
        <v>18652.5</v>
      </c>
      <c r="E66" s="65">
        <v>350027.65899999981</v>
      </c>
      <c r="F66" s="61" t="s">
        <v>648</v>
      </c>
      <c r="G66" s="61">
        <v>0.1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16286.4</v>
      </c>
      <c r="D72" s="65">
        <v>845.75</v>
      </c>
      <c r="E72" s="65">
        <v>9518.9577500000014</v>
      </c>
      <c r="F72" s="61" t="s">
        <v>648</v>
      </c>
      <c r="G72" s="61">
        <v>0.33329999999999999</v>
      </c>
    </row>
    <row r="73" spans="1:9" x14ac:dyDescent="0.2">
      <c r="A73" s="63">
        <v>1251</v>
      </c>
      <c r="B73" s="61" t="s">
        <v>279</v>
      </c>
      <c r="C73" s="65">
        <v>16286.4</v>
      </c>
      <c r="D73" s="65">
        <v>845.75</v>
      </c>
      <c r="E73" s="65">
        <v>9518.9577500000014</v>
      </c>
      <c r="F73" s="61" t="s">
        <v>648</v>
      </c>
      <c r="G73" s="61">
        <v>0.33329999999999999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54737.64</v>
      </c>
      <c r="D102" s="65">
        <v>0</v>
      </c>
      <c r="E102" s="65">
        <v>54737.64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1165.6400000000001</v>
      </c>
      <c r="D103" s="65">
        <v>1165.6400000000001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219478.02</v>
      </c>
      <c r="D108" s="65">
        <v>219478.02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ht="22.5" x14ac:dyDescent="0.2">
      <c r="B142" s="147" t="s">
        <v>649</v>
      </c>
      <c r="C142" s="147"/>
      <c r="D142" s="148"/>
      <c r="E142" s="148"/>
      <c r="F142" s="148"/>
    </row>
    <row r="143" spans="1:8" x14ac:dyDescent="0.2">
      <c r="B143" s="147"/>
      <c r="C143" s="147"/>
      <c r="D143" s="148"/>
      <c r="E143" s="148"/>
    </row>
    <row r="144" spans="1:8" x14ac:dyDescent="0.2">
      <c r="B144" s="147" t="s">
        <v>650</v>
      </c>
      <c r="C144" s="147"/>
      <c r="D144" s="148"/>
      <c r="E144" s="148"/>
    </row>
    <row r="145" spans="2:5" ht="22.5" x14ac:dyDescent="0.2">
      <c r="B145" s="147" t="s">
        <v>652</v>
      </c>
      <c r="C145" s="147"/>
      <c r="D145" s="148"/>
      <c r="E145" s="148"/>
    </row>
    <row r="146" spans="2:5" x14ac:dyDescent="0.2">
      <c r="B146" s="148"/>
      <c r="C146" s="147"/>
      <c r="D146" s="148"/>
      <c r="E146" s="148"/>
    </row>
    <row r="147" spans="2:5" x14ac:dyDescent="0.2">
      <c r="B147" s="148" t="s">
        <v>651</v>
      </c>
    </row>
    <row r="148" spans="2:5" ht="22.5" x14ac:dyDescent="0.2">
      <c r="B148" s="149" t="s">
        <v>653</v>
      </c>
    </row>
    <row r="149" spans="2:5" x14ac:dyDescent="0.2">
      <c r="B14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zoomScaleNormal="100" workbookViewId="0">
      <selection activeCell="B4" sqref="B4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2" t="str">
        <f>ESF!A1</f>
        <v>INSTITUTO MUNICIPAL DE LAS MUJERES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2" t="str">
        <f>ESF!A3</f>
        <v>Correspondiente del 01 DE ENERO al 31 DE MARZO DE 2019</v>
      </c>
      <c r="B3" s="152"/>
      <c r="C3" s="152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f>+C59+C65</f>
        <v>6984145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f>+SUM(C60:C64)</f>
        <v>4690000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f>+'[1]EDO ACTIVIDADES'!$D$9</f>
        <v>4690000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+SUM(C66:C69)</f>
        <v>2294145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f>+'[1]EDO ACTIVIDADES'!$D$7</f>
        <v>2294145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+SUM(C74:C94)</f>
        <v>1409.4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f>+'[1]EDO ACTIVIDADES'!$D$8</f>
        <v>1409.4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f>+C99+C127+C160+C170+C185</f>
        <v>2225256.89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f>+C100+C107+C117</f>
        <v>1950108.1300000001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f>+SUM(C101:C106)</f>
        <v>1755297.61</v>
      </c>
      <c r="D100" s="94">
        <f t="shared" ref="D100:D163" si="0">C100/$C$99</f>
        <v>0.90010270866364728</v>
      </c>
      <c r="E100" s="90"/>
    </row>
    <row r="101" spans="1:5" x14ac:dyDescent="0.2">
      <c r="A101" s="92">
        <v>5111</v>
      </c>
      <c r="B101" s="90" t="s">
        <v>394</v>
      </c>
      <c r="C101" s="93">
        <f>+'[2]EdoRes - Profit or Loss St.'!$C$32</f>
        <v>921354.59</v>
      </c>
      <c r="D101" s="94">
        <f t="shared" si="0"/>
        <v>0.4724633346357055</v>
      </c>
      <c r="E101" s="90"/>
    </row>
    <row r="102" spans="1:5" x14ac:dyDescent="0.2">
      <c r="A102" s="92">
        <v>5112</v>
      </c>
      <c r="B102" s="90" t="s">
        <v>395</v>
      </c>
      <c r="C102" s="93">
        <f>+'[2]EdoRes - Profit or Loss St.'!$C$36</f>
        <v>407272.47</v>
      </c>
      <c r="D102" s="94">
        <f t="shared" si="0"/>
        <v>0.20884609613929456</v>
      </c>
      <c r="E102" s="90"/>
    </row>
    <row r="103" spans="1:5" x14ac:dyDescent="0.2">
      <c r="A103" s="92">
        <v>5113</v>
      </c>
      <c r="B103" s="90" t="s">
        <v>396</v>
      </c>
      <c r="C103" s="93">
        <f>+SUM('[2]EdoRes - Profit or Loss St.'!$C$37:$C$44)</f>
        <v>0</v>
      </c>
      <c r="D103" s="94">
        <f t="shared" si="0"/>
        <v>0</v>
      </c>
      <c r="E103" s="90"/>
    </row>
    <row r="104" spans="1:5" x14ac:dyDescent="0.2">
      <c r="A104" s="92">
        <v>5114</v>
      </c>
      <c r="B104" s="90" t="s">
        <v>397</v>
      </c>
      <c r="C104" s="93">
        <f>+SUM('[2]EdoRes - Profit or Loss St.'!$C$45:$C$48)</f>
        <v>187584.32</v>
      </c>
      <c r="D104" s="94">
        <f t="shared" si="0"/>
        <v>9.6191753223448181E-2</v>
      </c>
      <c r="E104" s="90"/>
    </row>
    <row r="105" spans="1:5" x14ac:dyDescent="0.2">
      <c r="A105" s="92">
        <v>5115</v>
      </c>
      <c r="B105" s="90" t="s">
        <v>398</v>
      </c>
      <c r="C105" s="93">
        <f>+SUM('[2]EdoRes - Profit or Loss St.'!$C$49:$C$67)</f>
        <v>239086.22999999998</v>
      </c>
      <c r="D105" s="94">
        <f t="shared" si="0"/>
        <v>0.12260152466519893</v>
      </c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400</v>
      </c>
      <c r="C107" s="93">
        <f>+SUM(C108:C116)</f>
        <v>16580.310000000001</v>
      </c>
      <c r="D107" s="94">
        <f t="shared" si="0"/>
        <v>8.5022516161706377E-3</v>
      </c>
      <c r="E107" s="90"/>
    </row>
    <row r="108" spans="1:5" x14ac:dyDescent="0.2">
      <c r="A108" s="92">
        <v>5121</v>
      </c>
      <c r="B108" s="90" t="s">
        <v>401</v>
      </c>
      <c r="C108" s="93">
        <f>+SUM('[2]EdoRes - Profit or Loss St.'!$C$75:$C$82)</f>
        <v>7489.45</v>
      </c>
      <c r="D108" s="94">
        <f t="shared" si="0"/>
        <v>3.8405306273965431E-3</v>
      </c>
      <c r="E108" s="90"/>
    </row>
    <row r="109" spans="1:5" x14ac:dyDescent="0.2">
      <c r="A109" s="92">
        <v>5122</v>
      </c>
      <c r="B109" s="90" t="s">
        <v>402</v>
      </c>
      <c r="C109" s="93">
        <f>+SUM('[2]EdoRes - Profit or Loss St.'!$C$83:$C$86)</f>
        <v>240.75</v>
      </c>
      <c r="D109" s="94">
        <f t="shared" si="0"/>
        <v>1.2345469274055074E-4</v>
      </c>
      <c r="E109" s="90"/>
    </row>
    <row r="110" spans="1:5" x14ac:dyDescent="0.2">
      <c r="A110" s="92">
        <v>5123</v>
      </c>
      <c r="B110" s="90" t="s">
        <v>403</v>
      </c>
      <c r="C110" s="93">
        <f>+SUM('[2]EdoRes - Profit or Loss St.'!$C$87)</f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93">
        <f>+SUM('[2]EdoRes - Profit or Loss St.'!$C$88:$C$96)</f>
        <v>0</v>
      </c>
      <c r="D111" s="94">
        <f t="shared" si="0"/>
        <v>0</v>
      </c>
      <c r="E111" s="90"/>
    </row>
    <row r="112" spans="1:5" x14ac:dyDescent="0.2">
      <c r="A112" s="92">
        <v>5125</v>
      </c>
      <c r="B112" s="90" t="s">
        <v>405</v>
      </c>
      <c r="C112" s="93">
        <f>+SUM('[2]EdoRes - Profit or Loss St.'!$C$97:$C$102)</f>
        <v>0</v>
      </c>
      <c r="D112" s="94">
        <f t="shared" si="0"/>
        <v>0</v>
      </c>
      <c r="E112" s="90"/>
    </row>
    <row r="113" spans="1:5" x14ac:dyDescent="0.2">
      <c r="A113" s="92">
        <v>5126</v>
      </c>
      <c r="B113" s="90" t="s">
        <v>406</v>
      </c>
      <c r="C113" s="93">
        <f>+SUM('[2]EdoRes - Profit or Loss St.'!$C$103:$C$105)</f>
        <v>8850.11</v>
      </c>
      <c r="D113" s="94">
        <f t="shared" si="0"/>
        <v>4.5382662960335432E-3</v>
      </c>
      <c r="E113" s="90"/>
    </row>
    <row r="114" spans="1:5" x14ac:dyDescent="0.2">
      <c r="A114" s="92">
        <v>5127</v>
      </c>
      <c r="B114" s="90" t="s">
        <v>407</v>
      </c>
      <c r="C114" s="93">
        <f>+SUM('[2]EdoRes - Profit or Loss St.'!$C$106:$C$111)</f>
        <v>0</v>
      </c>
      <c r="D114" s="94">
        <f t="shared" si="0"/>
        <v>0</v>
      </c>
      <c r="E114" s="90"/>
    </row>
    <row r="115" spans="1:5" x14ac:dyDescent="0.2">
      <c r="A115" s="92">
        <v>5128</v>
      </c>
      <c r="B115" s="90" t="s">
        <v>408</v>
      </c>
      <c r="C115" s="93">
        <f>+SUM('[2]EdoRes - Profit or Loss St.'!$C$112:$C$118)</f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f>+SUM( '[2]EdoRes - Profit or Loss St.'!$C$119:$C$123)</f>
        <v>0</v>
      </c>
      <c r="D116" s="94">
        <f t="shared" si="0"/>
        <v>0</v>
      </c>
      <c r="E116" s="90"/>
    </row>
    <row r="117" spans="1:5" x14ac:dyDescent="0.2">
      <c r="A117" s="92">
        <v>5130</v>
      </c>
      <c r="B117" s="90" t="s">
        <v>410</v>
      </c>
      <c r="C117" s="93">
        <f>+SUM(C118:C126)</f>
        <v>178230.21000000002</v>
      </c>
      <c r="D117" s="94">
        <f t="shared" si="0"/>
        <v>9.1395039720182092E-2</v>
      </c>
      <c r="E117" s="90"/>
    </row>
    <row r="118" spans="1:5" x14ac:dyDescent="0.2">
      <c r="A118" s="92">
        <v>5131</v>
      </c>
      <c r="B118" s="90" t="s">
        <v>411</v>
      </c>
      <c r="C118" s="93">
        <f>+SUM('[2]EdoRes - Profit or Loss St.'!$C$124:$C$135)</f>
        <v>17955.370000000003</v>
      </c>
      <c r="D118" s="94">
        <f t="shared" si="0"/>
        <v>9.2073714907285695E-3</v>
      </c>
      <c r="E118" s="90"/>
    </row>
    <row r="119" spans="1:5" x14ac:dyDescent="0.2">
      <c r="A119" s="92">
        <v>5132</v>
      </c>
      <c r="B119" s="90" t="s">
        <v>412</v>
      </c>
      <c r="C119" s="93">
        <f>+SUM('[2]EdoRes - Profit or Loss St.'!$C$136:$C$144)</f>
        <v>1740</v>
      </c>
      <c r="D119" s="94">
        <f t="shared" si="0"/>
        <v>8.92258215445725E-4</v>
      </c>
      <c r="E119" s="90"/>
    </row>
    <row r="120" spans="1:5" x14ac:dyDescent="0.2">
      <c r="A120" s="92">
        <v>5133</v>
      </c>
      <c r="B120" s="90" t="s">
        <v>413</v>
      </c>
      <c r="C120" s="93">
        <f>+SUM('[2]EdoRes - Profit or Loss St.'!$C$145:$C$159)</f>
        <v>97762.74</v>
      </c>
      <c r="D120" s="94">
        <f t="shared" si="0"/>
        <v>5.0131958580163449E-2</v>
      </c>
      <c r="E120" s="90"/>
    </row>
    <row r="121" spans="1:5" x14ac:dyDescent="0.2">
      <c r="A121" s="92">
        <v>5134</v>
      </c>
      <c r="B121" s="90" t="s">
        <v>414</v>
      </c>
      <c r="C121" s="93">
        <f>+SUM('[2]EdoRes - Profit or Loss St.'!$C$160:$C$171)</f>
        <v>19090.29</v>
      </c>
      <c r="D121" s="94">
        <f t="shared" si="0"/>
        <v>9.7893494757134315E-3</v>
      </c>
      <c r="E121" s="90"/>
    </row>
    <row r="122" spans="1:5" x14ac:dyDescent="0.2">
      <c r="A122" s="92">
        <v>5135</v>
      </c>
      <c r="B122" s="90" t="s">
        <v>415</v>
      </c>
      <c r="C122" s="93">
        <f>+SUM('[2]EdoRes - Profit or Loss St.'!$C$172:$C$182)</f>
        <v>470</v>
      </c>
      <c r="D122" s="94">
        <f t="shared" si="0"/>
        <v>2.4101227658591422E-4</v>
      </c>
      <c r="E122" s="90"/>
    </row>
    <row r="123" spans="1:5" x14ac:dyDescent="0.2">
      <c r="A123" s="92">
        <v>5136</v>
      </c>
      <c r="B123" s="90" t="s">
        <v>416</v>
      </c>
      <c r="C123" s="93">
        <f>+SUM('[2]EdoRes - Profit or Loss St.'!$C$183:$C$190)</f>
        <v>9339.16</v>
      </c>
      <c r="D123" s="94">
        <f t="shared" si="0"/>
        <v>4.7890472617023545E-3</v>
      </c>
      <c r="E123" s="90"/>
    </row>
    <row r="124" spans="1:5" x14ac:dyDescent="0.2">
      <c r="A124" s="92">
        <v>5137</v>
      </c>
      <c r="B124" s="90" t="s">
        <v>417</v>
      </c>
      <c r="C124" s="93">
        <f>+SUM('[2]EdoRes - Profit or Loss St.'!$C$191:$C$198)</f>
        <v>4766.01</v>
      </c>
      <c r="D124" s="94">
        <f t="shared" si="0"/>
        <v>2.4439721709175171E-3</v>
      </c>
      <c r="E124" s="90"/>
    </row>
    <row r="125" spans="1:5" x14ac:dyDescent="0.2">
      <c r="A125" s="92">
        <v>5138</v>
      </c>
      <c r="B125" s="90" t="s">
        <v>418</v>
      </c>
      <c r="C125" s="93">
        <f>+SUM('[2]EdoRes - Profit or Loss St.'!$C$199:$C$205)</f>
        <v>4675</v>
      </c>
      <c r="D125" s="94">
        <f t="shared" si="0"/>
        <v>2.3973029639130831E-3</v>
      </c>
      <c r="E125" s="90"/>
    </row>
    <row r="126" spans="1:5" x14ac:dyDescent="0.2">
      <c r="A126" s="92">
        <v>5139</v>
      </c>
      <c r="B126" s="90" t="s">
        <v>419</v>
      </c>
      <c r="C126" s="93">
        <f>+SUM('[2]EdoRes - Profit or Loss St.'!$C$206:$C$212)</f>
        <v>22431.64</v>
      </c>
      <c r="D126" s="94">
        <f t="shared" si="0"/>
        <v>1.1502767285012035E-2</v>
      </c>
      <c r="E126" s="90"/>
    </row>
    <row r="127" spans="1:5" x14ac:dyDescent="0.2">
      <c r="A127" s="92">
        <v>5200</v>
      </c>
      <c r="B127" s="90" t="s">
        <v>420</v>
      </c>
      <c r="C127" s="93">
        <f>+C128+C131+C134+C137+C142+C146+C149+C151+C157</f>
        <v>0</v>
      </c>
      <c r="D127" s="94">
        <f t="shared" si="0"/>
        <v>0</v>
      </c>
      <c r="E127" s="90"/>
    </row>
    <row r="128" spans="1:5" x14ac:dyDescent="0.2">
      <c r="A128" s="92">
        <v>5210</v>
      </c>
      <c r="B128" s="90" t="s">
        <v>421</v>
      </c>
      <c r="C128" s="93">
        <f>+SUM(C129:C130)</f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f>+C132+C133</f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f>+C135+C136</f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f>+C138+C139+C140+C141</f>
        <v>0</v>
      </c>
      <c r="D137" s="94">
        <f t="shared" si="0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f>+C143+C144+C145</f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f>+C147+C148</f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f>+C150</f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f>+C152+C153+C154+C155+C156</f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f>+C158+C159</f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f>+C161+C162+C163</f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f>+C165+C166</f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f>+C168+C169</f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f>+C171+C174+C177+C180</f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+C186+C195+C198</f>
        <v>275148.76</v>
      </c>
      <c r="D185" s="94">
        <f t="shared" si="1"/>
        <v>0.14109410435615177</v>
      </c>
      <c r="E185" s="90"/>
    </row>
    <row r="186" spans="1:5" x14ac:dyDescent="0.2">
      <c r="A186" s="92">
        <v>5510</v>
      </c>
      <c r="B186" s="90" t="s">
        <v>472</v>
      </c>
      <c r="C186" s="93">
        <f>+SUM(C187:C194)</f>
        <v>275148.76</v>
      </c>
      <c r="D186" s="94">
        <f t="shared" si="1"/>
        <v>0.14109410435615177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f>+'[2]EdoRes - Profit or Loss St.'!$C$217</f>
        <v>166658.76</v>
      </c>
      <c r="D189" s="94">
        <f t="shared" si="1"/>
        <v>8.5461291831032973E-2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f>+'[2]EdoRes - Profit or Loss St.'!$C$218</f>
        <v>108490</v>
      </c>
      <c r="D191" s="94">
        <f t="shared" si="1"/>
        <v>5.5632812525118799E-2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f>+SUM(C196:C197)</f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f>+SUM(C199:C203)</f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6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6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6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6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6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6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6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6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6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6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6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6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3" spans="1:6" ht="22.5" x14ac:dyDescent="0.2">
      <c r="B223" s="147" t="s">
        <v>649</v>
      </c>
      <c r="C223" s="147"/>
      <c r="D223" s="148"/>
      <c r="E223" s="148"/>
      <c r="F223" s="148"/>
    </row>
    <row r="224" spans="1:6" x14ac:dyDescent="0.2">
      <c r="B224" s="147"/>
      <c r="C224" s="147"/>
      <c r="D224" s="148"/>
      <c r="E224" s="148"/>
      <c r="F224" s="148"/>
    </row>
    <row r="225" spans="2:5" x14ac:dyDescent="0.2">
      <c r="B225" s="147" t="s">
        <v>650</v>
      </c>
      <c r="C225" s="147"/>
      <c r="D225" s="148"/>
      <c r="E225" s="148"/>
    </row>
    <row r="226" spans="2:5" ht="22.5" x14ac:dyDescent="0.2">
      <c r="B226" s="147" t="s">
        <v>652</v>
      </c>
      <c r="C226" s="147"/>
      <c r="D226" s="148"/>
      <c r="E226" s="148"/>
    </row>
    <row r="227" spans="2:5" x14ac:dyDescent="0.2">
      <c r="B227" s="147"/>
      <c r="C227" s="147"/>
      <c r="D227" s="148"/>
      <c r="E227" s="148"/>
    </row>
    <row r="228" spans="2:5" x14ac:dyDescent="0.2">
      <c r="B228" s="148" t="s">
        <v>651</v>
      </c>
    </row>
    <row r="229" spans="2:5" ht="22.5" x14ac:dyDescent="0.2">
      <c r="B229" s="149" t="s">
        <v>653</v>
      </c>
    </row>
    <row r="230" spans="2:5" x14ac:dyDescent="0.2">
      <c r="B230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27" workbookViewId="0">
      <selection activeCell="B30" sqref="B30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6" t="str">
        <f>ESF!A1</f>
        <v>INSTITUTO MUNICIPAL DE LAS MUJERES</v>
      </c>
      <c r="B1" s="156"/>
      <c r="C1" s="156"/>
      <c r="D1" s="68" t="s">
        <v>222</v>
      </c>
      <c r="E1" s="69">
        <f>ESF!H1</f>
        <v>2019</v>
      </c>
    </row>
    <row r="2" spans="1:5" ht="18.95" customHeight="1" x14ac:dyDescent="0.2">
      <c r="A2" s="156" t="s">
        <v>500</v>
      </c>
      <c r="B2" s="156"/>
      <c r="C2" s="156"/>
      <c r="D2" s="68" t="s">
        <v>224</v>
      </c>
      <c r="E2" s="69" t="str">
        <f>ESF!H2</f>
        <v>Trimestral</v>
      </c>
    </row>
    <row r="3" spans="1:5" ht="18.95" customHeight="1" x14ac:dyDescent="0.2">
      <c r="A3" s="156" t="str">
        <f>ESF!A3</f>
        <v>Correspondiente del 01 DE ENERO al 31 DE MARZO DE 2019</v>
      </c>
      <c r="B3" s="156"/>
      <c r="C3" s="156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f>+'[2]Balance - Balance Sheet'!$H$78</f>
        <v>1242756.1200000001</v>
      </c>
    </row>
    <row r="9" spans="1:5" x14ac:dyDescent="0.2">
      <c r="A9" s="74">
        <v>3120</v>
      </c>
      <c r="B9" s="70" t="s">
        <v>501</v>
      </c>
      <c r="C9" s="75">
        <f>+'[2]Balance - Balance Sheet'!$H$79</f>
        <v>24746066.140000001</v>
      </c>
    </row>
    <row r="10" spans="1:5" x14ac:dyDescent="0.2">
      <c r="A10" s="74">
        <v>3130</v>
      </c>
      <c r="B10" s="70" t="s">
        <v>502</v>
      </c>
      <c r="C10" s="75">
        <f>+'[2]Balance - Balance Sheet'!$H$80</f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f>+'[2]Balance - Balance Sheet'!$H$100</f>
        <v>4760297.51</v>
      </c>
    </row>
    <row r="15" spans="1:5" x14ac:dyDescent="0.2">
      <c r="A15" s="74">
        <v>3220</v>
      </c>
      <c r="B15" s="70" t="s">
        <v>505</v>
      </c>
      <c r="C15" s="75">
        <f>+'[2]Balance - Balance Sheet'!$H$87</f>
        <v>-276714.32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30" spans="1:3" ht="33.75" x14ac:dyDescent="0.2">
      <c r="B30" s="147" t="s">
        <v>649</v>
      </c>
    </row>
    <row r="31" spans="1:3" x14ac:dyDescent="0.2">
      <c r="B31" s="147"/>
    </row>
    <row r="32" spans="1:3" x14ac:dyDescent="0.2">
      <c r="B32" s="147" t="s">
        <v>650</v>
      </c>
    </row>
    <row r="33" spans="2:2" ht="22.5" x14ac:dyDescent="0.2">
      <c r="B33" s="147" t="s">
        <v>652</v>
      </c>
    </row>
    <row r="34" spans="2:2" x14ac:dyDescent="0.2">
      <c r="B34" s="147"/>
    </row>
    <row r="35" spans="2:2" x14ac:dyDescent="0.2">
      <c r="B35" s="148" t="s">
        <v>651</v>
      </c>
    </row>
    <row r="36" spans="2:2" ht="22.5" x14ac:dyDescent="0.2">
      <c r="B36" s="149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70" workbookViewId="0">
      <selection activeCell="B88" sqref="B8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6" t="str">
        <f>ESF!A1</f>
        <v>INSTITUTO MUNICIPAL DE LAS MUJERES</v>
      </c>
      <c r="B1" s="156"/>
      <c r="C1" s="156"/>
      <c r="D1" s="68" t="s">
        <v>222</v>
      </c>
      <c r="E1" s="69">
        <f>ESF!H1</f>
        <v>2019</v>
      </c>
    </row>
    <row r="2" spans="1:5" s="76" customFormat="1" ht="18.95" customHeight="1" x14ac:dyDescent="0.25">
      <c r="A2" s="156" t="s">
        <v>518</v>
      </c>
      <c r="B2" s="156"/>
      <c r="C2" s="156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6" t="str">
        <f>ESF!A3</f>
        <v>Correspondiente del 01 DE ENERO al 31 DE MARZO DE 2019</v>
      </c>
      <c r="B3" s="156"/>
      <c r="C3" s="156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3000</v>
      </c>
      <c r="D8" s="75">
        <v>3000</v>
      </c>
    </row>
    <row r="9" spans="1:5" x14ac:dyDescent="0.2">
      <c r="A9" s="74">
        <v>1112</v>
      </c>
      <c r="B9" s="70" t="s">
        <v>520</v>
      </c>
      <c r="C9" s="75">
        <v>4932686</v>
      </c>
      <c r="D9" s="75">
        <f>1647553.43-3000</f>
        <v>1644553.43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f>SUM(C8:C14)</f>
        <v>4935686</v>
      </c>
      <c r="D15" s="75">
        <f>SUM(D8:D14)</f>
        <v>1647553.43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  <c r="D20" s="70">
        <v>0</v>
      </c>
      <c r="E20" s="70">
        <v>0</v>
      </c>
    </row>
    <row r="21" spans="1:5" x14ac:dyDescent="0.2">
      <c r="A21" s="74">
        <v>1231</v>
      </c>
      <c r="B21" s="70" t="s">
        <v>261</v>
      </c>
      <c r="C21" s="75">
        <v>0</v>
      </c>
      <c r="D21" s="70">
        <v>0</v>
      </c>
      <c r="E21" s="70">
        <v>0</v>
      </c>
    </row>
    <row r="22" spans="1:5" x14ac:dyDescent="0.2">
      <c r="A22" s="74">
        <v>1232</v>
      </c>
      <c r="B22" s="70" t="s">
        <v>262</v>
      </c>
      <c r="C22" s="75">
        <v>0</v>
      </c>
      <c r="D22" s="70">
        <v>0</v>
      </c>
      <c r="E22" s="70">
        <v>0</v>
      </c>
    </row>
    <row r="23" spans="1:5" x14ac:dyDescent="0.2">
      <c r="A23" s="74">
        <v>1233</v>
      </c>
      <c r="B23" s="70" t="s">
        <v>263</v>
      </c>
      <c r="C23" s="75">
        <v>0</v>
      </c>
      <c r="D23" s="70">
        <v>0</v>
      </c>
      <c r="E23" s="70">
        <v>0</v>
      </c>
    </row>
    <row r="24" spans="1:5" x14ac:dyDescent="0.2">
      <c r="A24" s="74">
        <v>1234</v>
      </c>
      <c r="B24" s="70" t="s">
        <v>264</v>
      </c>
      <c r="C24" s="75">
        <v>0</v>
      </c>
      <c r="D24" s="70">
        <v>0</v>
      </c>
      <c r="E24" s="70">
        <v>0</v>
      </c>
    </row>
    <row r="25" spans="1:5" x14ac:dyDescent="0.2">
      <c r="A25" s="74">
        <v>1235</v>
      </c>
      <c r="B25" s="70" t="s">
        <v>265</v>
      </c>
      <c r="C25" s="75">
        <v>0</v>
      </c>
      <c r="D25" s="70">
        <v>0</v>
      </c>
      <c r="E25" s="70">
        <v>0</v>
      </c>
    </row>
    <row r="26" spans="1:5" x14ac:dyDescent="0.2">
      <c r="A26" s="74">
        <v>1236</v>
      </c>
      <c r="B26" s="70" t="s">
        <v>266</v>
      </c>
      <c r="C26" s="75">
        <v>0</v>
      </c>
      <c r="D26" s="70">
        <v>0</v>
      </c>
      <c r="E26" s="70">
        <v>0</v>
      </c>
    </row>
    <row r="27" spans="1:5" x14ac:dyDescent="0.2">
      <c r="A27" s="74">
        <v>1239</v>
      </c>
      <c r="B27" s="70" t="s">
        <v>267</v>
      </c>
      <c r="C27" s="75">
        <v>0</v>
      </c>
      <c r="D27" s="70">
        <v>0</v>
      </c>
      <c r="E27" s="70">
        <v>0</v>
      </c>
    </row>
    <row r="28" spans="1:5" x14ac:dyDescent="0.2">
      <c r="A28" s="74">
        <v>1240</v>
      </c>
      <c r="B28" s="70" t="s">
        <v>268</v>
      </c>
      <c r="C28" s="75">
        <v>0</v>
      </c>
      <c r="D28" s="70">
        <v>0</v>
      </c>
      <c r="E28" s="70">
        <v>0</v>
      </c>
    </row>
    <row r="29" spans="1:5" x14ac:dyDescent="0.2">
      <c r="A29" s="74">
        <v>1241</v>
      </c>
      <c r="B29" s="70" t="s">
        <v>269</v>
      </c>
      <c r="C29" s="75">
        <v>0</v>
      </c>
      <c r="D29" s="70">
        <v>0</v>
      </c>
      <c r="E29" s="70">
        <v>0</v>
      </c>
    </row>
    <row r="30" spans="1:5" x14ac:dyDescent="0.2">
      <c r="A30" s="74">
        <v>1242</v>
      </c>
      <c r="B30" s="70" t="s">
        <v>270</v>
      </c>
      <c r="C30" s="75">
        <v>0</v>
      </c>
      <c r="D30" s="70">
        <v>0</v>
      </c>
      <c r="E30" s="70">
        <v>0</v>
      </c>
    </row>
    <row r="31" spans="1:5" x14ac:dyDescent="0.2">
      <c r="A31" s="74">
        <v>1243</v>
      </c>
      <c r="B31" s="70" t="s">
        <v>271</v>
      </c>
      <c r="C31" s="75">
        <v>0</v>
      </c>
      <c r="D31" s="70">
        <v>0</v>
      </c>
      <c r="E31" s="70">
        <v>0</v>
      </c>
    </row>
    <row r="32" spans="1:5" x14ac:dyDescent="0.2">
      <c r="A32" s="74">
        <v>1244</v>
      </c>
      <c r="B32" s="70" t="s">
        <v>272</v>
      </c>
      <c r="C32" s="75">
        <v>0</v>
      </c>
      <c r="D32" s="70">
        <v>0</v>
      </c>
      <c r="E32" s="70">
        <v>0</v>
      </c>
    </row>
    <row r="33" spans="1:5" x14ac:dyDescent="0.2">
      <c r="A33" s="74">
        <v>1245</v>
      </c>
      <c r="B33" s="70" t="s">
        <v>273</v>
      </c>
      <c r="C33" s="75">
        <v>0</v>
      </c>
      <c r="D33" s="70">
        <v>0</v>
      </c>
      <c r="E33" s="70">
        <v>0</v>
      </c>
    </row>
    <row r="34" spans="1:5" x14ac:dyDescent="0.2">
      <c r="A34" s="74">
        <v>1246</v>
      </c>
      <c r="B34" s="70" t="s">
        <v>274</v>
      </c>
      <c r="C34" s="75">
        <v>0</v>
      </c>
      <c r="D34" s="70">
        <v>0</v>
      </c>
      <c r="E34" s="70">
        <v>0</v>
      </c>
    </row>
    <row r="35" spans="1:5" x14ac:dyDescent="0.2">
      <c r="A35" s="74">
        <v>1247</v>
      </c>
      <c r="B35" s="70" t="s">
        <v>275</v>
      </c>
      <c r="C35" s="75">
        <v>0</v>
      </c>
      <c r="D35" s="70">
        <v>0</v>
      </c>
      <c r="E35" s="70">
        <v>0</v>
      </c>
    </row>
    <row r="36" spans="1:5" x14ac:dyDescent="0.2">
      <c r="A36" s="74">
        <v>1248</v>
      </c>
      <c r="B36" s="70" t="s">
        <v>276</v>
      </c>
      <c r="C36" s="75">
        <v>0</v>
      </c>
      <c r="D36" s="70">
        <v>0</v>
      </c>
      <c r="E36" s="70">
        <v>0</v>
      </c>
    </row>
    <row r="37" spans="1:5" x14ac:dyDescent="0.2">
      <c r="A37" s="74">
        <v>1250</v>
      </c>
      <c r="B37" s="70" t="s">
        <v>278</v>
      </c>
      <c r="C37" s="75">
        <v>0</v>
      </c>
      <c r="D37" s="70">
        <v>0</v>
      </c>
      <c r="E37" s="70">
        <v>0</v>
      </c>
    </row>
    <row r="38" spans="1:5" x14ac:dyDescent="0.2">
      <c r="A38" s="74">
        <v>1251</v>
      </c>
      <c r="B38" s="70" t="s">
        <v>279</v>
      </c>
      <c r="C38" s="75">
        <v>0</v>
      </c>
      <c r="D38" s="70">
        <v>0</v>
      </c>
      <c r="E38" s="70">
        <v>0</v>
      </c>
    </row>
    <row r="39" spans="1:5" x14ac:dyDescent="0.2">
      <c r="A39" s="74">
        <v>1252</v>
      </c>
      <c r="B39" s="70" t="s">
        <v>280</v>
      </c>
      <c r="C39" s="75">
        <v>0</v>
      </c>
      <c r="D39" s="70">
        <v>0</v>
      </c>
      <c r="E39" s="70">
        <v>0</v>
      </c>
    </row>
    <row r="40" spans="1:5" x14ac:dyDescent="0.2">
      <c r="A40" s="74">
        <v>1253</v>
      </c>
      <c r="B40" s="70" t="s">
        <v>281</v>
      </c>
      <c r="C40" s="75">
        <v>0</v>
      </c>
      <c r="D40" s="70">
        <v>0</v>
      </c>
      <c r="E40" s="70">
        <v>0</v>
      </c>
    </row>
    <row r="41" spans="1:5" x14ac:dyDescent="0.2">
      <c r="A41" s="74">
        <v>1254</v>
      </c>
      <c r="B41" s="70" t="s">
        <v>282</v>
      </c>
      <c r="C41" s="75">
        <v>0</v>
      </c>
      <c r="D41" s="70">
        <v>0</v>
      </c>
      <c r="E41" s="70">
        <v>0</v>
      </c>
    </row>
    <row r="42" spans="1:5" x14ac:dyDescent="0.2">
      <c r="A42" s="74">
        <v>1259</v>
      </c>
      <c r="B42" s="70" t="s">
        <v>283</v>
      </c>
      <c r="C42" s="75">
        <v>0</v>
      </c>
      <c r="D42" s="70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275148.76</v>
      </c>
      <c r="D47" s="75">
        <v>1199922.9100000001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4" spans="2:6" ht="22.5" x14ac:dyDescent="0.2">
      <c r="B84" s="147" t="s">
        <v>649</v>
      </c>
      <c r="C84" s="147"/>
      <c r="D84" s="148"/>
      <c r="E84" s="148"/>
      <c r="F84" s="148"/>
    </row>
    <row r="85" spans="2:6" x14ac:dyDescent="0.2">
      <c r="B85" s="147"/>
      <c r="C85" s="147"/>
      <c r="D85" s="148"/>
      <c r="E85" s="148"/>
      <c r="F85" s="148"/>
    </row>
    <row r="86" spans="2:6" x14ac:dyDescent="0.2">
      <c r="B86" s="147" t="s">
        <v>650</v>
      </c>
      <c r="C86" s="147"/>
      <c r="D86" s="148"/>
      <c r="E86" s="148"/>
    </row>
    <row r="87" spans="2:6" ht="22.5" x14ac:dyDescent="0.2">
      <c r="B87" s="147" t="s">
        <v>652</v>
      </c>
      <c r="C87" s="147"/>
      <c r="D87" s="148"/>
      <c r="E87" s="148"/>
    </row>
    <row r="88" spans="2:6" x14ac:dyDescent="0.2">
      <c r="B88" s="147"/>
      <c r="C88" s="147"/>
      <c r="D88" s="148"/>
      <c r="E88" s="148"/>
    </row>
    <row r="89" spans="2:6" x14ac:dyDescent="0.2">
      <c r="B89" s="148" t="s">
        <v>651</v>
      </c>
    </row>
    <row r="90" spans="2:6" ht="22.5" x14ac:dyDescent="0.2">
      <c r="B90" s="149" t="s">
        <v>653</v>
      </c>
    </row>
    <row r="91" spans="2:6" x14ac:dyDescent="0.2">
      <c r="B9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2019-04-26T16:43:33Z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