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FORMATOS 2019\"/>
    </mc:Choice>
  </mc:AlternateContent>
  <bookViews>
    <workbookView xWindow="120" yWindow="105" windowWidth="15600" windowHeight="7995"/>
  </bookViews>
  <sheets>
    <sheet name="ESF" sheetId="4" r:id="rId1"/>
  </sheets>
  <externalReferences>
    <externalReference r:id="rId2"/>
  </externalReference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4" l="1"/>
  <c r="F37" i="4"/>
  <c r="F32" i="4"/>
  <c r="F31" i="4"/>
  <c r="F5" i="4"/>
  <c r="B21" i="4"/>
  <c r="B19" i="4"/>
  <c r="B18" i="4"/>
  <c r="B17" i="4"/>
  <c r="B6" i="4"/>
  <c r="B5" i="4"/>
  <c r="G46" i="4" l="1"/>
  <c r="F46" i="4"/>
  <c r="G24" i="4"/>
  <c r="F24" i="4"/>
  <c r="G14" i="4"/>
  <c r="F14" i="4"/>
  <c r="C26" i="4"/>
  <c r="B26" i="4"/>
  <c r="C13" i="4"/>
  <c r="B13" i="4"/>
  <c r="F26" i="4" l="1"/>
  <c r="F48" i="4" s="1"/>
  <c r="B28" i="4"/>
  <c r="G26" i="4"/>
  <c r="G48" i="4" s="1"/>
  <c r="C2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<sst xmlns="http://schemas.openxmlformats.org/spreadsheetml/2006/main" count="64" uniqueCount="64">
  <si>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</si>
  <si>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</si>
  <si>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</si>
  <si>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</si>
  <si>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</si>
  <si>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</si>
  <si>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</si>
  <si>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</si>
  <si>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</si>
  <si>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</si>
  <si>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</si>
  <si>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</si>
  <si>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</si>
  <si>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</si>
  <si>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</si>
  <si>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</si>
  <si>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</si>
  <si>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</si>
  <si>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</si>
  <si>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</si>
  <si>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</si>
  <si>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</si>
  <si>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</si>
  <si>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</si>
  <si>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</si>
  <si>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</si>
  <si>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</si>
  <si>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</si>
  <si>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</si>
  <si>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</si>
  <si>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</si>
  <si>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</si>
  <si>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</si>
  <si>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</si>
  <si>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</si>
  <si>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</si>
  <si>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</si>
  <si>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</si>
  <si>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</si>
  <si>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</si>
  <si>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</si>
  <si>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</si>
  <si>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</si>
  <si>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</si>
  <si>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</si>
  <si>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</si>
  <si>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</si>
  <si>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</si>
  <si>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</si>
  <si>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</si>
  <si>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</si>
  <si>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</si>
  <si>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</si>
  <si>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</si>
  <si>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</si>
  <si>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</si>
  <si>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</si>
  <si>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</si>
  <si>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LAS MUJERES
Estado de Situación Financiera
Al 31 DE MARZO DE 2019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</si>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</sst>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  <cell r="H9">
            <v>54737.64</v>
          </cell>
        </row>
        <row r="10">
          <cell r="C10">
            <v>4932686</v>
          </cell>
          <cell r="H10">
            <v>-1.37</v>
          </cell>
        </row>
        <row r="15">
          <cell r="H15">
            <v>219478.02</v>
          </cell>
        </row>
        <row r="17">
          <cell r="C17">
            <v>1703535.97</v>
          </cell>
        </row>
        <row r="53">
          <cell r="C53">
            <v>25922</v>
          </cell>
        </row>
        <row r="54">
          <cell r="C54">
            <v>4563565</v>
          </cell>
        </row>
        <row r="56">
          <cell r="C56">
            <v>20201061.140000001</v>
          </cell>
        </row>
        <row r="58">
          <cell r="C58">
            <v>2496535.67</v>
          </cell>
        </row>
        <row r="59">
          <cell r="C59">
            <v>751218.27</v>
          </cell>
        </row>
        <row r="60">
          <cell r="C60">
            <v>0</v>
          </cell>
        </row>
        <row r="61">
          <cell r="C61">
            <v>477293</v>
          </cell>
        </row>
        <row r="62">
          <cell r="C62">
            <v>0</v>
          </cell>
        </row>
        <row r="63">
          <cell r="C63">
            <v>746282.71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21146.799999999999</v>
          </cell>
        </row>
        <row r="71">
          <cell r="C71">
            <v>-2501310.46</v>
          </cell>
        </row>
        <row r="73">
          <cell r="C73">
            <v>-2674316.36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93">
          <cell r="H93">
            <v>-276714.32</v>
          </cell>
        </row>
        <row r="100">
          <cell r="H100">
            <v>4760297.51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40" zoomScaleNormal="100" zoomScaleSheetLayoutView="100" workbookViewId="0">
      <selection activeCell="A52" sqref="A52:E55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f>+'[1]Balance - Balance Sheet'!$C$9+'[1]Balance - Balance Sheet'!$C$10</f>
        <v>4935686</v>
      </c>
      <c r="C5" s="12">
        <v>1647553.43</v>
      </c>
      <c r="D5" s="17"/>
      <c r="E5" s="11" t="s">
        <v>41</v>
      </c>
      <c r="F5" s="12">
        <f>+'[1]Balance - Balance Sheet'!$H$15+'[1]Balance - Balance Sheet'!$H$10+'[1]Balance - Balance Sheet'!$H$9</f>
        <v>274214.28999999998</v>
      </c>
      <c r="G5" s="5">
        <v>317991.74</v>
      </c>
    </row>
    <row r="6" spans="1:7" x14ac:dyDescent="0.2">
      <c r="A6" s="30" t="s">
        <v>28</v>
      </c>
      <c r="B6" s="12">
        <f>+'[1]Balance - Balance Sheet'!$C$17</f>
        <v>1703535.97</v>
      </c>
      <c r="C6" s="12">
        <v>-0.28000000000000003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/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/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/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/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/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SUM(B3:B11)</f>
        <v>6639221.9699999997</v>
      </c>
      <c r="C13" s="10">
        <f>SUM(C3:C11)</f>
        <v>1647553.15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+SUM(F5:F12)</f>
        <v>274214.28999999998</v>
      </c>
      <c r="G14" s="5">
        <f>+SUM(G5:G12)</f>
        <v>317991.74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f>+'[1]Balance - Balance Sheet'!$C$53</f>
        <v>25922</v>
      </c>
      <c r="C17" s="12">
        <v>25922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f>+'[1]Balance - Balance Sheet'!$C$54+'[1]Balance - Balance Sheet'!$C$56</f>
        <v>24764626.140000001</v>
      </c>
      <c r="C18" s="12">
        <v>24764626.140000001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f>+SUM('[1]Balance - Balance Sheet'!$C$58:$C$66)</f>
        <v>4492476.45</v>
      </c>
      <c r="C19" s="12">
        <v>4492476.45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/>
      <c r="C20" s="12">
        <v>0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f>+'[1]Balance - Balance Sheet'!$C$71+'[1]Balance - Balance Sheet'!$C$73</f>
        <v>-5175626.82</v>
      </c>
      <c r="C21" s="12">
        <v>-4900478.0600000005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/>
      <c r="C22" s="12">
        <v>0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0" t="s">
        <v>40</v>
      </c>
      <c r="B24" s="25"/>
      <c r="C24" s="24"/>
      <c r="D24" s="17"/>
      <c r="E24" s="38" t="s">
        <v>7</v>
      </c>
      <c r="F24" s="10">
        <f>+SUM(F17:F22)</f>
        <v>0</v>
      </c>
      <c r="G24" s="6">
        <f>+SUM(G17:G22)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2">
        <f>+SUM(B16:B24)</f>
        <v>24107397.77</v>
      </c>
      <c r="C26" s="12">
        <f>+SUM(C16:C24)</f>
        <v>24382546.530000001</v>
      </c>
      <c r="D26" s="17"/>
      <c r="E26" s="39" t="s">
        <v>57</v>
      </c>
      <c r="F26" s="10">
        <f>+F24+F14</f>
        <v>274214.28999999998</v>
      </c>
      <c r="G26" s="6">
        <f>+G24+G14</f>
        <v>317991.74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+B26+B13</f>
        <v>30746619.739999998</v>
      </c>
      <c r="C28" s="10">
        <f>+C26+C13</f>
        <v>26030099.68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f>+'[1]Balance - Balance Sheet'!$H$78</f>
        <v>1242756.1200000001</v>
      </c>
      <c r="G31" s="5">
        <v>1242756.1200000001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f>+'[1]Balance - Balance Sheet'!$H$79</f>
        <v>24746066.140000001</v>
      </c>
      <c r="G32" s="5">
        <v>24746066.140000001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f>+'[1]Balance - Balance Sheet'!$H$100</f>
        <v>4760297.51</v>
      </c>
      <c r="G36" s="5">
        <v>-679860.03</v>
      </c>
    </row>
    <row r="37" spans="1:7" x14ac:dyDescent="0.2">
      <c r="A37" s="31"/>
      <c r="B37" s="15"/>
      <c r="C37" s="15"/>
      <c r="D37" s="17"/>
      <c r="E37" s="11" t="s">
        <v>19</v>
      </c>
      <c r="F37" s="12">
        <f>+'[1]Balance - Balance Sheet'!$H$93</f>
        <v>-276714.32</v>
      </c>
      <c r="G37" s="5">
        <v>403145.71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+SUM(F30:F44)</f>
        <v>30472405.450000003</v>
      </c>
      <c r="G46" s="6">
        <f>+SUM(G30:G44)</f>
        <v>25712107.940000001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30746619.740000002</v>
      </c>
      <c r="G48" s="20">
        <f>+G46+G26</f>
        <v>26030099.68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22.5" x14ac:dyDescent="0.2">
      <c r="A52" s="1" t="s">
        <v>59</v>
      </c>
    </row>
    <row r="54" spans="1:7" x14ac:dyDescent="0.2">
      <c r="A54" s="1" t="s">
        <v>60</v>
      </c>
      <c r="E54" s="4" t="s">
        <v>61</v>
      </c>
    </row>
    <row r="55" spans="1:7" ht="22.5" x14ac:dyDescent="0.2">
      <c r="A55" s="1" t="s">
        <v>62</v>
      </c>
      <c r="E55" s="45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2019-04-22T19:19:59Z</cp:lastPrinted>
  <dcterms:created xsi:type="dcterms:W3CDTF">2012-12-11T20:26:08Z</dcterms:created>
  <dcterms:modified xsi:type="dcterms:W3CDTF">2019-04-22T19:20:14Z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