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IAM INMUJERES\3ER TRIMESTRE PAG IMM\1.-Contable\EXCEL\"/>
    </mc:Choice>
  </mc:AlternateContent>
  <xr:revisionPtr revIDLastSave="0" documentId="8_{5A052CE3-5F4A-402A-8449-FD19A214B2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4" l="1"/>
  <c r="B20" i="4"/>
  <c r="B19" i="4"/>
  <c r="F36" i="4" l="1"/>
  <c r="F32" i="4"/>
  <c r="F31" i="4"/>
  <c r="F5" i="4"/>
  <c r="B21" i="4"/>
  <c r="B18" i="4"/>
  <c r="B17" i="4"/>
  <c r="B5" i="4"/>
  <c r="G46" i="4" l="1"/>
  <c r="F46" i="4"/>
  <c r="G24" i="4"/>
  <c r="F24" i="4"/>
  <c r="G14" i="4"/>
  <c r="F14" i="4"/>
  <c r="C26" i="4"/>
  <c r="B26" i="4"/>
  <c r="C13" i="4"/>
  <c r="B13" i="4"/>
  <c r="F26" i="4" l="1"/>
  <c r="F48" i="4" s="1"/>
  <c r="B28" i="4"/>
  <c r="G26" i="4"/>
  <c r="G48" i="4" s="1"/>
  <c r="C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<sst xmlns="http://schemas.openxmlformats.org/spreadsheetml/2006/main" count="64" uniqueCount="64">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</sst>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CUARTO%20TRIMESTRE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10.5</v>
          </cell>
        </row>
        <row r="10">
          <cell r="C10">
            <v>2186880.34</v>
          </cell>
          <cell r="H10">
            <v>0</v>
          </cell>
        </row>
        <row r="15">
          <cell r="H15">
            <v>400588.81</v>
          </cell>
        </row>
        <row r="17">
          <cell r="C17">
            <v>-0.28000000000000003</v>
          </cell>
        </row>
        <row r="18">
          <cell r="C18">
            <v>2837.29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2507730.66</v>
          </cell>
        </row>
        <row r="59">
          <cell r="C59">
            <v>751218.27</v>
          </cell>
        </row>
        <row r="61">
          <cell r="C61">
            <v>464394</v>
          </cell>
        </row>
        <row r="66">
          <cell r="C66">
            <v>28570.799999999999</v>
          </cell>
        </row>
        <row r="71">
          <cell r="C71">
            <v>-3001286.74</v>
          </cell>
        </row>
        <row r="73">
          <cell r="C73">
            <v>-2550737.9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100">
          <cell r="H100">
            <v>-467985.81</v>
          </cell>
        </row>
      </sheetData>
      <sheetData sheetId="2">
        <row r="19">
          <cell r="C19">
            <v>4637653.71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showGridLines="0" tabSelected="1" zoomScaleNormal="100" zoomScaleSheetLayoutView="100" workbookViewId="0">
      <selection activeCell="F5" sqref="F5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38" t="s">
        <v>63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2019</v>
      </c>
      <c r="C2" s="35">
        <v>2018</v>
      </c>
      <c r="D2" s="18"/>
      <c r="E2" s="17" t="s">
        <v>1</v>
      </c>
      <c r="F2" s="35">
        <v>2019</v>
      </c>
      <c r="G2" s="36">
        <v>2018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f>+'[1]Balance - Balance Sheet'!$C$9+'[1]Balance - Balance Sheet'!$C$10</f>
        <v>2189880.34</v>
      </c>
      <c r="C5" s="12">
        <v>1647553.43</v>
      </c>
      <c r="D5" s="16"/>
      <c r="E5" s="11" t="s">
        <v>41</v>
      </c>
      <c r="F5" s="12">
        <f>+'[1]Balance - Balance Sheet'!$H$15+'[1]Balance - Balance Sheet'!$H$10+'[1]Balance - Balance Sheet'!$H$9</f>
        <v>400599.31</v>
      </c>
      <c r="G5" s="5">
        <v>317991.74</v>
      </c>
    </row>
    <row r="6" spans="1:7" x14ac:dyDescent="0.2">
      <c r="A6" s="25" t="s">
        <v>28</v>
      </c>
      <c r="B6" s="12">
        <v>0</v>
      </c>
      <c r="C6" s="12">
        <v>-0.28000000000000003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f>+'[1]Balance - Balance Sheet'!$C$17+'[1]Balance - Balance Sheet'!$C$18</f>
        <v>2837.0099999999998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/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/>
      <c r="C9" s="12">
        <v>0</v>
      </c>
      <c r="D9" s="16"/>
      <c r="E9" s="11" t="s">
        <v>43</v>
      </c>
      <c r="F9" s="10">
        <v>0</v>
      </c>
      <c r="G9" s="19">
        <v>0</v>
      </c>
    </row>
    <row r="10" spans="1:7" ht="13.5" customHeight="1" x14ac:dyDescent="0.2">
      <c r="A10" s="25" t="s">
        <v>32</v>
      </c>
      <c r="B10" s="12"/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/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0">
        <v>0</v>
      </c>
      <c r="G12" s="5">
        <v>0</v>
      </c>
    </row>
    <row r="13" spans="1:7" x14ac:dyDescent="0.2">
      <c r="A13" s="32" t="s">
        <v>5</v>
      </c>
      <c r="B13" s="10">
        <f>SUM(B3:B11)</f>
        <v>2192717.3499999996</v>
      </c>
      <c r="C13" s="10">
        <f>SUM(C3:C11)</f>
        <v>1647553.15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+SUM(F5:F12)</f>
        <v>400599.31</v>
      </c>
      <c r="G14" s="5">
        <f>+SUM(G5:G12)</f>
        <v>317991.74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25" t="s">
        <v>34</v>
      </c>
      <c r="B17" s="12">
        <f>+'[1]Balance - Balance Sheet'!$C$53</f>
        <v>25922</v>
      </c>
      <c r="C17" s="12">
        <v>25922</v>
      </c>
      <c r="D17" s="16"/>
      <c r="E17" s="11" t="s">
        <v>14</v>
      </c>
      <c r="F17" s="12"/>
      <c r="G17" s="5"/>
    </row>
    <row r="18" spans="1:9" x14ac:dyDescent="0.2">
      <c r="A18" s="25" t="s">
        <v>35</v>
      </c>
      <c r="B18" s="12">
        <f>+'[1]Balance - Balance Sheet'!$C$54+'[1]Balance - Balance Sheet'!$C$56</f>
        <v>24764626.140000001</v>
      </c>
      <c r="C18" s="12">
        <v>24764626.140000001</v>
      </c>
      <c r="D18" s="16"/>
      <c r="E18" s="11" t="s">
        <v>15</v>
      </c>
      <c r="F18" s="12"/>
      <c r="G18" s="5"/>
    </row>
    <row r="19" spans="1:9" x14ac:dyDescent="0.2">
      <c r="A19" s="25" t="s">
        <v>36</v>
      </c>
      <c r="B19" s="12">
        <f>+'[1]Balance - Balance Sheet'!$C$58+'[1]Balance - Balance Sheet'!$C$59+'[1]Balance - Balance Sheet'!$C$61</f>
        <v>3723342.93</v>
      </c>
      <c r="C19" s="12">
        <v>4471329.6500000004</v>
      </c>
      <c r="D19" s="16"/>
      <c r="E19" s="11" t="s">
        <v>16</v>
      </c>
      <c r="F19" s="12"/>
      <c r="G19" s="5"/>
    </row>
    <row r="20" spans="1:9" x14ac:dyDescent="0.2">
      <c r="A20" s="25" t="s">
        <v>37</v>
      </c>
      <c r="B20" s="12">
        <f>+'[1]Balance - Balance Sheet'!$C$66</f>
        <v>28570.799999999999</v>
      </c>
      <c r="C20" s="12">
        <v>21146.799999999999</v>
      </c>
      <c r="D20" s="16"/>
      <c r="E20" s="11" t="s">
        <v>46</v>
      </c>
      <c r="F20" s="12"/>
      <c r="G20" s="5"/>
    </row>
    <row r="21" spans="1:9" x14ac:dyDescent="0.2">
      <c r="A21" s="25" t="s">
        <v>38</v>
      </c>
      <c r="B21" s="12">
        <f>+'[1]Balance - Balance Sheet'!$C$71+'[1]Balance - Balance Sheet'!$C$73</f>
        <v>-5552024.6400000006</v>
      </c>
      <c r="C21" s="12">
        <v>-4900478.0600000005</v>
      </c>
      <c r="D21" s="16"/>
      <c r="E21" s="13" t="s">
        <v>47</v>
      </c>
      <c r="F21" s="12"/>
      <c r="G21" s="5"/>
    </row>
    <row r="22" spans="1:9" x14ac:dyDescent="0.2">
      <c r="A22" s="25" t="s">
        <v>39</v>
      </c>
      <c r="B22" s="12"/>
      <c r="C22" s="12">
        <v>0</v>
      </c>
      <c r="D22" s="16"/>
      <c r="E22" s="11" t="s">
        <v>17</v>
      </c>
      <c r="F22" s="12"/>
      <c r="G22" s="5"/>
    </row>
    <row r="23" spans="1:9" x14ac:dyDescent="0.2">
      <c r="A23" s="25" t="s">
        <v>10</v>
      </c>
      <c r="B23" s="12"/>
      <c r="C23" s="12"/>
      <c r="D23" s="8"/>
      <c r="E23" s="11"/>
      <c r="F23" s="12"/>
      <c r="G23" s="5"/>
    </row>
    <row r="24" spans="1:9" x14ac:dyDescent="0.2">
      <c r="A24" s="25" t="s">
        <v>40</v>
      </c>
      <c r="D24" s="16"/>
      <c r="E24" s="33" t="s">
        <v>7</v>
      </c>
      <c r="F24" s="10">
        <f>+SUM(F17:F22)</f>
        <v>0</v>
      </c>
      <c r="G24" s="6">
        <f>+SUM(G17:G22)</f>
        <v>0</v>
      </c>
    </row>
    <row r="25" spans="1:9" s="3" customFormat="1" x14ac:dyDescent="0.2">
      <c r="A25" s="25"/>
      <c r="B25" s="12"/>
      <c r="C25" s="12"/>
      <c r="D25" s="8"/>
      <c r="E25" s="11"/>
      <c r="F25" s="10"/>
      <c r="G25" s="6"/>
    </row>
    <row r="26" spans="1:9" x14ac:dyDescent="0.2">
      <c r="A26" s="32" t="s">
        <v>8</v>
      </c>
      <c r="B26" s="12">
        <f>+SUM(B16:B24)</f>
        <v>22990437.23</v>
      </c>
      <c r="C26" s="12">
        <f>+SUM(C16:C24)</f>
        <v>24382546.530000001</v>
      </c>
      <c r="D26" s="16"/>
      <c r="E26" s="34" t="s">
        <v>57</v>
      </c>
      <c r="F26" s="10">
        <f>+F24+F14</f>
        <v>400599.31</v>
      </c>
      <c r="G26" s="6">
        <f>+G24+G14</f>
        <v>317991.74</v>
      </c>
      <c r="I26" s="4"/>
    </row>
    <row r="27" spans="1:9" x14ac:dyDescent="0.2">
      <c r="A27" s="22"/>
      <c r="B27" s="10"/>
      <c r="C27" s="10"/>
      <c r="D27" s="2"/>
      <c r="E27" s="9"/>
      <c r="F27" s="10"/>
      <c r="G27" s="6"/>
    </row>
    <row r="28" spans="1:9" x14ac:dyDescent="0.2">
      <c r="A28" s="22" t="s">
        <v>9</v>
      </c>
      <c r="B28" s="10">
        <f>+B26+B13</f>
        <v>25183154.579999998</v>
      </c>
      <c r="C28" s="10">
        <f>+C26+C13</f>
        <v>26030099.68</v>
      </c>
      <c r="D28" s="2"/>
      <c r="E28" s="9" t="s">
        <v>49</v>
      </c>
      <c r="F28" s="10"/>
      <c r="G28" s="19"/>
    </row>
    <row r="29" spans="1:9" x14ac:dyDescent="0.2">
      <c r="A29" s="27"/>
      <c r="B29" s="12"/>
      <c r="C29" s="12"/>
      <c r="D29" s="8"/>
      <c r="E29" s="9"/>
      <c r="F29" s="10"/>
      <c r="G29" s="19"/>
    </row>
    <row r="30" spans="1:9" x14ac:dyDescent="0.2">
      <c r="A30" s="26"/>
      <c r="B30" s="14"/>
      <c r="C30" s="14"/>
      <c r="D30" s="16"/>
      <c r="E30" s="34" t="s">
        <v>48</v>
      </c>
      <c r="F30" s="10"/>
      <c r="G30" s="6"/>
    </row>
    <row r="31" spans="1:9" x14ac:dyDescent="0.2">
      <c r="A31" s="26"/>
      <c r="B31" s="14"/>
      <c r="C31" s="14"/>
      <c r="D31" s="16"/>
      <c r="E31" s="11" t="s">
        <v>2</v>
      </c>
      <c r="F31" s="10">
        <f>+'[1]Balance - Balance Sheet'!$H$78</f>
        <v>1242756.1200000001</v>
      </c>
      <c r="G31" s="5">
        <v>1242756.1200000001</v>
      </c>
      <c r="I31" s="4"/>
    </row>
    <row r="32" spans="1:9" x14ac:dyDescent="0.2">
      <c r="A32" s="26"/>
      <c r="B32" s="14"/>
      <c r="C32" s="14"/>
      <c r="D32" s="16"/>
      <c r="E32" s="11" t="s">
        <v>18</v>
      </c>
      <c r="F32" s="12">
        <f>+'[1]Balance - Balance Sheet'!$H$79</f>
        <v>24746066.140000001</v>
      </c>
      <c r="G32" s="5">
        <v>24746066.140000001</v>
      </c>
      <c r="I32" s="4"/>
    </row>
    <row r="33" spans="1:9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  <c r="I33" s="4"/>
    </row>
    <row r="34" spans="1:9" x14ac:dyDescent="0.2">
      <c r="A34" s="26"/>
      <c r="B34" s="14"/>
      <c r="C34" s="14"/>
      <c r="D34" s="8"/>
      <c r="E34" s="11"/>
      <c r="F34" s="12"/>
      <c r="G34" s="5"/>
    </row>
    <row r="35" spans="1:9" x14ac:dyDescent="0.2">
      <c r="A35" s="26"/>
      <c r="B35" s="14"/>
      <c r="C35" s="14"/>
      <c r="D35" s="16"/>
      <c r="E35" s="34" t="s">
        <v>50</v>
      </c>
      <c r="F35" s="10"/>
      <c r="G35" s="6"/>
    </row>
    <row r="36" spans="1:9" x14ac:dyDescent="0.2">
      <c r="A36" s="26"/>
      <c r="B36" s="14"/>
      <c r="C36" s="14"/>
      <c r="D36" s="16"/>
      <c r="E36" s="11" t="s">
        <v>52</v>
      </c>
      <c r="F36" s="12">
        <f>+'[1]Balance - Balance Sheet'!$H$100</f>
        <v>-467985.81</v>
      </c>
      <c r="G36" s="5">
        <v>-679860.03</v>
      </c>
      <c r="I36" s="4"/>
    </row>
    <row r="37" spans="1:9" x14ac:dyDescent="0.2">
      <c r="A37" s="26"/>
      <c r="B37" s="14"/>
      <c r="C37" s="14"/>
      <c r="D37" s="16"/>
      <c r="E37" s="11" t="s">
        <v>19</v>
      </c>
      <c r="F37" s="12">
        <v>-276714.32</v>
      </c>
      <c r="G37" s="5">
        <v>403145.71</v>
      </c>
      <c r="I37" s="4"/>
    </row>
    <row r="38" spans="1:9" x14ac:dyDescent="0.2">
      <c r="A38" s="26"/>
      <c r="B38" s="15"/>
      <c r="C38" s="15"/>
      <c r="D38" s="16"/>
      <c r="E38" s="11" t="s">
        <v>3</v>
      </c>
      <c r="F38" s="12"/>
      <c r="G38" s="5"/>
    </row>
    <row r="39" spans="1:9" x14ac:dyDescent="0.2">
      <c r="A39" s="26"/>
      <c r="B39" s="14"/>
      <c r="C39" s="14"/>
      <c r="D39" s="7"/>
      <c r="E39" s="11" t="s">
        <v>4</v>
      </c>
      <c r="F39" s="12"/>
      <c r="G39" s="5"/>
    </row>
    <row r="40" spans="1:9" x14ac:dyDescent="0.2">
      <c r="A40" s="26"/>
      <c r="B40" s="14"/>
      <c r="C40" s="14"/>
      <c r="E40" s="11" t="s">
        <v>53</v>
      </c>
      <c r="F40" s="12">
        <v>-461566.86</v>
      </c>
      <c r="G40" s="5">
        <v>0</v>
      </c>
    </row>
    <row r="41" spans="1:9" x14ac:dyDescent="0.2">
      <c r="A41" s="26"/>
      <c r="B41" s="14"/>
      <c r="C41" s="14"/>
      <c r="E41" s="11"/>
      <c r="F41" s="12"/>
      <c r="G41" s="5"/>
    </row>
    <row r="42" spans="1:9" ht="20.399999999999999" x14ac:dyDescent="0.2">
      <c r="A42" s="26"/>
      <c r="E42" s="34" t="s">
        <v>54</v>
      </c>
      <c r="F42" s="10"/>
      <c r="G42" s="6"/>
    </row>
    <row r="43" spans="1:9" x14ac:dyDescent="0.2">
      <c r="A43" s="27"/>
      <c r="E43" s="11" t="s">
        <v>20</v>
      </c>
      <c r="F43" s="10"/>
      <c r="G43" s="5"/>
    </row>
    <row r="44" spans="1:9" x14ac:dyDescent="0.2">
      <c r="A44" s="27"/>
      <c r="E44" s="11" t="s">
        <v>21</v>
      </c>
      <c r="F44" s="12"/>
      <c r="G44" s="5"/>
    </row>
    <row r="45" spans="1:9" x14ac:dyDescent="0.2">
      <c r="A45" s="27"/>
      <c r="E45" s="11"/>
      <c r="F45" s="12"/>
      <c r="G45" s="5"/>
    </row>
    <row r="46" spans="1:9" x14ac:dyDescent="0.2">
      <c r="A46" s="27"/>
      <c r="E46" s="34" t="s">
        <v>55</v>
      </c>
      <c r="F46" s="10">
        <f>+SUM(F30:F44)</f>
        <v>24782555.270000003</v>
      </c>
      <c r="G46" s="6">
        <f>+SUM(G30:G44)</f>
        <v>25712107.940000001</v>
      </c>
      <c r="H46" s="4"/>
      <c r="I46" s="4"/>
    </row>
    <row r="47" spans="1:9" x14ac:dyDescent="0.2">
      <c r="A47" s="27"/>
      <c r="E47" s="9"/>
      <c r="F47" s="10"/>
      <c r="G47" s="6"/>
      <c r="H47" s="4"/>
    </row>
    <row r="48" spans="1:9" x14ac:dyDescent="0.2">
      <c r="A48" s="27"/>
      <c r="E48" s="34" t="s">
        <v>56</v>
      </c>
      <c r="F48" s="10">
        <f>+F46+F26</f>
        <v>25183154.580000002</v>
      </c>
      <c r="G48" s="19">
        <f>+G46+G26</f>
        <v>26030099.68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2" spans="1:7" ht="20.399999999999999" x14ac:dyDescent="0.2">
      <c r="A52" s="1" t="s">
        <v>58</v>
      </c>
    </row>
    <row r="54" spans="1:7" x14ac:dyDescent="0.2">
      <c r="A54" s="1" t="s">
        <v>59</v>
      </c>
      <c r="E54" s="4" t="s">
        <v>60</v>
      </c>
    </row>
    <row r="55" spans="1:7" ht="20.399999999999999" x14ac:dyDescent="0.2">
      <c r="A55" s="1" t="s">
        <v>61</v>
      </c>
      <c r="E55" s="37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5:F5 B24:E32 F24:F32 F33:G36 G24:G32 B21:F23 D19:F19 D20:F20 F48:G48 G14 B8:F12 C6:F6 B7:F7 F38:G39 G37 F41:G46 B14:F18 B13 D13:F13 B19:B20" unlockedFormula="1"/>
    <ignoredError sqref="C13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2019-04-22T19:19:59Z</cp:lastPrinted>
  <dcterms:created xsi:type="dcterms:W3CDTF">2012-12-11T20:26:08Z</dcterms:created>
  <dcterms:modified xsi:type="dcterms:W3CDTF">2022-11-10T17:30:33Z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