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Página Web\2do Trimestre 2018\Información Contable\Excel\"/>
    </mc:Choice>
  </mc:AlternateContent>
  <bookViews>
    <workbookView xWindow="0" yWindow="0" windowWidth="20490" windowHeight="7725" tabRatio="863" activeTab="10"/>
  </bookViews>
  <sheets>
    <sheet name="Notas a los Edos Financieros" sheetId="1" r:id="rId1"/>
    <sheet name="ESF" sheetId="59" r:id="rId2"/>
    <sheet name="ESF (I)" sheetId="2" state="hidden" r:id="rId3"/>
    <sheet name="EA" sheetId="60" r:id="rId4"/>
    <sheet name="EA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state="hidden" r:id="rId12"/>
    <sheet name="Memoria (I)" sheetId="23" state="hidden" r:id="rId13"/>
  </sheets>
  <externalReferences>
    <externalReference r:id="rId14"/>
    <externalReference r:id="rId15"/>
    <externalReference r:id="rId16"/>
    <externalReference r:id="rId17"/>
  </externalReferences>
  <calcPr calcId="152511"/>
</workbook>
</file>

<file path=xl/calcChain.xml><?xml version="1.0" encoding="utf-8"?>
<calcChain xmlns="http://schemas.openxmlformats.org/spreadsheetml/2006/main">
  <c r="D42" i="65" l="1"/>
  <c r="E37" i="65"/>
  <c r="C24" i="64" l="1"/>
  <c r="D7" i="64" s="1"/>
  <c r="C33" i="64"/>
  <c r="C28" i="64"/>
  <c r="C27" i="64"/>
  <c r="D5" i="64"/>
  <c r="D8" i="63"/>
  <c r="D6" i="63"/>
  <c r="D26" i="64" l="1"/>
  <c r="D35" i="64" s="1"/>
  <c r="D47" i="62"/>
  <c r="C47" i="62"/>
  <c r="C46" i="62" s="1"/>
  <c r="C9" i="62"/>
  <c r="C15" i="62" s="1"/>
  <c r="C184" i="60"/>
  <c r="C183" i="60" s="1"/>
  <c r="C115" i="60"/>
  <c r="C105" i="60"/>
  <c r="C98" i="60"/>
  <c r="C56" i="60"/>
  <c r="C55" i="60" s="1"/>
  <c r="C70" i="60"/>
  <c r="C60" i="60"/>
  <c r="D108" i="59"/>
  <c r="D103" i="59"/>
  <c r="D101" i="59" s="1"/>
  <c r="F102" i="59"/>
  <c r="F101" i="59" s="1"/>
  <c r="G101" i="59"/>
  <c r="E101" i="59"/>
  <c r="C101" i="59"/>
  <c r="C60" i="59"/>
  <c r="C72" i="59"/>
  <c r="D73" i="59"/>
  <c r="D72" i="59" s="1"/>
  <c r="E73" i="59"/>
  <c r="E72" i="59" s="1"/>
  <c r="E66" i="59"/>
  <c r="E64" i="59"/>
  <c r="E62" i="59"/>
  <c r="E61" i="59"/>
  <c r="D60" i="59"/>
  <c r="E60" i="59" l="1"/>
  <c r="C97" i="60"/>
  <c r="F46" i="65" l="1"/>
  <c r="F44" i="65"/>
  <c r="F45" i="65"/>
  <c r="F47" i="65"/>
  <c r="F42" i="65"/>
  <c r="F41" i="65"/>
  <c r="F43" i="65"/>
  <c r="F40" i="65"/>
  <c r="F39" i="65"/>
  <c r="F37" i="65"/>
  <c r="F38" i="65"/>
  <c r="F36" i="65"/>
  <c r="D15" i="63"/>
  <c r="D21" i="63" s="1"/>
  <c r="D46" i="62" l="1"/>
  <c r="D9" i="62"/>
  <c r="D15" i="62" s="1"/>
  <c r="C15" i="61"/>
  <c r="C9" i="61"/>
  <c r="C8" i="61"/>
  <c r="C125" i="60" l="1"/>
  <c r="C96" i="60" l="1"/>
  <c r="H3" i="65"/>
  <c r="H2" i="65"/>
  <c r="H1" i="65"/>
  <c r="E3" i="60"/>
  <c r="E2" i="60"/>
  <c r="E1" i="60"/>
  <c r="H3" i="59"/>
  <c r="H2" i="59"/>
  <c r="H1" i="59"/>
  <c r="A3" i="65"/>
  <c r="A1" i="65"/>
  <c r="D217" i="60" l="1"/>
  <c r="D189" i="60"/>
  <c r="D169" i="60"/>
  <c r="D145" i="60"/>
  <c r="D109" i="60"/>
  <c r="D208" i="60"/>
  <c r="D192" i="60"/>
  <c r="D176" i="60"/>
  <c r="D160" i="60"/>
  <c r="D144" i="60"/>
  <c r="D128" i="60"/>
  <c r="D112" i="60"/>
  <c r="D96" i="60"/>
  <c r="D131" i="60"/>
  <c r="D103" i="60"/>
  <c r="D203" i="60"/>
  <c r="D187" i="60"/>
  <c r="D171" i="60"/>
  <c r="D151" i="60"/>
  <c r="D119" i="60"/>
  <c r="D210" i="60"/>
  <c r="D194" i="60"/>
  <c r="D178" i="60"/>
  <c r="D162" i="60"/>
  <c r="D146" i="60"/>
  <c r="D130" i="60"/>
  <c r="D114" i="60"/>
  <c r="D173" i="60"/>
  <c r="D133" i="60"/>
  <c r="D105" i="60"/>
  <c r="D185" i="60"/>
  <c r="D165" i="60"/>
  <c r="D137" i="60"/>
  <c r="D101" i="60"/>
  <c r="D204" i="60"/>
  <c r="D188" i="60"/>
  <c r="D172" i="60"/>
  <c r="D156" i="60"/>
  <c r="D140" i="60"/>
  <c r="D124" i="60"/>
  <c r="D108" i="60"/>
  <c r="D155" i="60"/>
  <c r="D123" i="60"/>
  <c r="D215" i="60"/>
  <c r="D199" i="60"/>
  <c r="D183" i="60"/>
  <c r="D167" i="60"/>
  <c r="D147" i="60"/>
  <c r="D107" i="60"/>
  <c r="D206" i="60"/>
  <c r="D190" i="60"/>
  <c r="D174" i="60"/>
  <c r="D158" i="60"/>
  <c r="D142" i="60"/>
  <c r="D126" i="60"/>
  <c r="D110" i="60"/>
  <c r="D157" i="60"/>
  <c r="D98" i="60"/>
  <c r="D205" i="60"/>
  <c r="D181" i="60"/>
  <c r="D161" i="60"/>
  <c r="D129" i="60"/>
  <c r="D216" i="60"/>
  <c r="D200" i="60"/>
  <c r="D184" i="60"/>
  <c r="D168" i="60"/>
  <c r="D152" i="60"/>
  <c r="D136" i="60"/>
  <c r="D120" i="60"/>
  <c r="D104" i="60"/>
  <c r="D143" i="60"/>
  <c r="D115" i="60"/>
  <c r="D211" i="60"/>
  <c r="D195" i="60"/>
  <c r="D179" i="60"/>
  <c r="D163" i="60"/>
  <c r="D139" i="60"/>
  <c r="D99" i="60"/>
  <c r="D202" i="60"/>
  <c r="D186" i="60"/>
  <c r="D170" i="60"/>
  <c r="D154" i="60"/>
  <c r="D138" i="60"/>
  <c r="D122" i="60"/>
  <c r="D153" i="60"/>
  <c r="D180" i="60"/>
  <c r="D116" i="60"/>
  <c r="D207" i="60"/>
  <c r="D127" i="60"/>
  <c r="D166" i="60"/>
  <c r="D106" i="60"/>
  <c r="D117" i="60"/>
  <c r="D121" i="60"/>
  <c r="D164" i="60"/>
  <c r="D100" i="60"/>
  <c r="D191" i="60"/>
  <c r="D214" i="60"/>
  <c r="D150" i="60"/>
  <c r="D102" i="60"/>
  <c r="D113" i="60"/>
  <c r="D193" i="60"/>
  <c r="D212" i="60"/>
  <c r="D148" i="60"/>
  <c r="D135" i="60"/>
  <c r="D175" i="60"/>
  <c r="D198" i="60"/>
  <c r="D134" i="60"/>
  <c r="D149" i="60"/>
  <c r="D97" i="60"/>
  <c r="D177" i="60"/>
  <c r="D196" i="60"/>
  <c r="D132" i="60"/>
  <c r="D111" i="60"/>
  <c r="D159" i="60"/>
  <c r="D182" i="60"/>
  <c r="D118" i="60"/>
  <c r="D141" i="60"/>
  <c r="D201" i="60"/>
  <c r="D209" i="60"/>
  <c r="D197" i="60"/>
  <c r="D213" i="60"/>
  <c r="D125" i="60"/>
  <c r="A3" i="64"/>
  <c r="A1" i="64"/>
  <c r="A3" i="63"/>
  <c r="A1" i="63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<sst xmlns="http://schemas.openxmlformats.org/spreadsheetml/2006/main" count="901" uniqueCount="638">
  <si>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</si>
  <si>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</si>
  <si>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</si>
  <si>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</si>
  <si>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</si>
  <si>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</si>
  <si>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</si>
  <si>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</si>
  <si>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</si>
  <si>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</si>
  <si>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</si>
  <si>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</si>
  <si>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</si>
  <si>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</si>
  <si>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</si>
  <si>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</si>
  <si>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</si>
  <si>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</si>
  <si>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</si>
  <si>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</si>
  <si>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</si>
  <si>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</si>
  <si>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</si>
  <si>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</si>
  <si>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</si>
  <si>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</si>
  <si>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</si>
  <si>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</si>
  <si>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</si>
  <si>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</si>
  <si>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</si>
  <si>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</si>
  <si>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</si>
  <si>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</si>
  <si>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</si>
  <si>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</si>
  <si>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</si>
  <si>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</si>
  <si>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</si>
  <si>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</si>
  <si>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</si>
  <si>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</si>
  <si>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</si>
  <si>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</si>
  <si>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</si>
  <si>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</si>
  <si>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</si>
  <si>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</si>
  <si>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</si>
  <si>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</si>
  <si>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</si>
  <si>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</si>
  <si>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</si>
  <si>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</si>
  <si>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</si>
  <si>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</si>
  <si>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</si>
  <si>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</si>
  <si>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</si>
  <si>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</si>
  <si>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</si>
  <si>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</si>
  <si>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</si>
  <si>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</si>
  <si>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</si>
  <si>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</si>
  <si>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</si>
  <si>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</si>
  <si>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</si>
  <si>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</si>
  <si>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</si>
  <si>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</si>
  <si>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</si>
  <si>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</si>
  <si>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</si>
  <si>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</si>
  <si>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</si>
  <si>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</si>
  <si>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</si>
  <si>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</si>
  <si>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</si>
  <si>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</si>
  <si>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</si>
  <si>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</si>
  <si>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</si>
  <si>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</si>
  <si>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</si>
  <si>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</si>
  <si>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</si>
  <si>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</si>
  <si>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</si>
  <si>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</si>
  <si>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</si>
  <si>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</si>
  <si>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</si>
  <si>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</si>
  <si>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</si>
  <si>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</si>
  <si>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</si>
  <si>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</si>
  <si>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</si>
  <si>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</si>
  <si>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</si>
  <si>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</si>
  <si>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</si>
  <si>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</si>
  <si>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</si>
  <si>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</si>
  <si>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</si>
  <si>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</si>
  <si>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</si>
  <si>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</si>
  <si>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</si>
  <si>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</si>
  <si>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</si>
  <si>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</si>
  <si>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</si>
  <si>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</si>
  <si>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</si>
  <si>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</si>
  <si>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</si>
  <si>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</si>
  <si>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</si>
  <si>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</si>
  <si>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</si>
  <si>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</si>
  <si>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</si>
  <si>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</si>
  <si>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</si>
  <si>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</si>
  <si>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</si>
  <si>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</si>
  <si>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</si>
  <si>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</si>
  <si>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</si>
  <si>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</si>
  <si>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</si>
  <si>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</si>
  <si>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</si>
  <si>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</si>
  <si>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</si>
  <si>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</si>
  <si>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</si>
  <si>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</si>
  <si>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</si>
  <si>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</si>
  <si>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</si>
  <si>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</si>
  <si>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</si>
  <si>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</si>
  <si>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</si>
  <si>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</si>
  <si>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</si>
  <si>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</si>
  <si>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</si>
  <si>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</si>
  <si>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</si>
  <si>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</si>
  <si>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</si>
  <si>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</si>
  <si>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</si>
  <si>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</si>
  <si>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</si>
  <si>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</si>
  <si>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</si>
  <si>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</si>
  <si>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</si>
  <si>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</si>
  <si>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</si>
  <si>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</si>
  <si>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</si>
  <si>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</si>
  <si>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</si>
  <si>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</si>
  <si>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</si>
  <si>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</si>
  <si>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</si>
  <si>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</si>
  <si>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</si>
  <si>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</si>
  <si>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</si>
  <si>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</si>
  <si>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</si>
  <si>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</si>
  <si>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</si>
  <si>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</si>
  <si>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</si>
  <si>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</si>
  <si>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</si>
  <si>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</si>
  <si>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</si>
  <si>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</si>
  <si>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</si>
  <si>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</si>
  <si>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</si>
  <si>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</si>
  <si>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</si>
  <si>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</si>
  <si>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</si>
  <si>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</si>
  <si>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</si>
  <si>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</si>
  <si>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</si>
  <si>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</si>
  <si>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</si>
  <si>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</si>
  <si>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</si>
  <si>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</si>
  <si>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</si>
  <si>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</si>
  <si>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</si>
  <si>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</si>
  <si>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</si>
  <si>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</si>
  <si>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</si>
  <si>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</si>
  <si>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</si>
  <si>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</si>
  <si>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</si>
  <si>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</si>
  <si>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</si>
  <si>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</si>
  <si>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</si>
  <si>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</si>
  <si>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</si>
  <si>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</si>
  <si>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</si>
  <si>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</si>
  <si>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</si>
  <si>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</si>
  <si>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</si>
  <si>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</si>
  <si>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</si>
  <si>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</si>
  <si>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</si>
  <si>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</si>
  <si>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</si>
  <si>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</si>
  <si>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</si>
  <si>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</si>
  <si>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</si>
  <si>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</si>
  <si>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</si>
  <si>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</si>
  <si>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</si>
  <si>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</si>
  <si>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</si>
  <si>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</si>
  <si>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</si>
  <si>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</si>
  <si>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</si>
  <si>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</si>
  <si>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</si>
  <si>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</si>
  <si>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</si>
  <si>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</si>
  <si>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</si>
  <si>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</si>
  <si>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</si>
  <si>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</si>
  <si>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</si>
  <si>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</si>
  <si>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</si>
  <si>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</si>
  <si>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</si>
  <si>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</si>
  <si>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</si>
  <si>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</si>
  <si>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</si>
  <si>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</si>
  <si>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</si>
  <si>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</si>
  <si>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</si>
  <si>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</si>
  <si>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</si>
  <si>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</si>
  <si>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</si>
  <si>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</si>
  <si>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</si>
  <si>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</si>
  <si>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</si>
  <si>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</si>
  <si>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</si>
  <si>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</si>
  <si>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</si>
  <si>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</si>
  <si>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</si>
  <si>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</si>
  <si>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</si>
  <si>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</si>
  <si>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</si>
  <si>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</si>
  <si>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</si>
  <si>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</si>
  <si>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</si>
  <si>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</si>
  <si>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</si>
  <si>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</si>
  <si>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</si>
  <si>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</si>
  <si>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</si>
  <si>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</si>
  <si>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</si>
  <si>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</si>
  <si>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</si>
  <si>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</si>
  <si>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</si>
  <si>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</si>
  <si>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</si>
  <si>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</si>
  <si>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</si>
  <si>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</si>
  <si>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</si>
  <si>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</si>
  <si>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</si>
  <si>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</si>
  <si>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</si>
  <si>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</si>
  <si>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</si>
  <si>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</si>
  <si>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</si>
  <si>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</si>
  <si>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</si>
  <si>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</si>
  <si>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</si>
  <si>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</si>
  <si>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</si>
  <si>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</si>
  <si>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</si>
  <si>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</si>
  <si>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</si>
  <si>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</si>
  <si>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</si>
  <si>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</si>
  <si>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</si>
  <si>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</si>
  <si>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</si>
  <si>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</si>
  <si>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</si>
  <si>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</si>
  <si>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</si>
  <si>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</si>
  <si>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</si>
  <si>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</si>
  <si>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</si>
  <si>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</si>
  <si>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</si>
  <si>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</si>
  <si>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</si>
  <si>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</si>
  <si>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</si>
  <si>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</si>
  <si>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</si>
  <si>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</si>
  <si>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</si>
  <si>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</si>
  <si>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</si>
  <si>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</si>
  <si>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</si>
  <si>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</si>
  <si>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</si>
  <si>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</si>
  <si>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</si>
  <si>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</si>
  <si>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</si>
  <si>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</si>
  <si>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</si>
  <si>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</si>
  <si>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</si>
  <si>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</si>
  <si>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</si>
  <si>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</si>
  <si>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</si>
  <si>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</si>
  <si>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</si>
  <si>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</si>
  <si>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</si>
  <si>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</si>
  <si>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</si>
  <si>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</si>
  <si>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</si>
  <si>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</si>
  <si>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</si>
  <si>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</si>
  <si>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</si>
  <si>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</si>
  <si>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</si>
  <si>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</si>
  <si>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</si>
  <si>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</si>
  <si>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</si>
  <si>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</si>
  <si>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</si>
  <si>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</si>
  <si>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</si>
  <si>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</si>
  <si>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</si>
  <si>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</si>
  <si>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</si>
  <si>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</si>
  <si>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</si>
  <si>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</si>
  <si>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</si>
  <si>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</si>
  <si>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</si>
  <si>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</si>
  <si>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</si>
  <si>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</si>
  <si>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</si>
  <si>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</si>
  <si>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</si>
  <si>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</si>
  <si>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</si>
  <si>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</si>
  <si>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</si>
  <si>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</si>
  <si>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</si>
  <si>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</si>
  <si>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</si>
  <si>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</si>
  <si>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</si>
  <si>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</si>
  <si>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</si>
  <si>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</si>
  <si>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</si>
  <si>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</si>
  <si>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</si>
  <si>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</si>
  <si>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</si>
  <si>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</si>
  <si>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</si>
  <si>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</si>
  <si>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</si>
  <si>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</si>
  <si>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</si>
  <si>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</si>
  <si>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</si>
  <si>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</si>
  <si>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</si>
  <si>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</si>
  <si>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</si>
  <si>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</si>
  <si>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</si>
  <si>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</si>
  <si>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</si>
  <si>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</si>
  <si>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</si>
  <si>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</si>
  <si>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</si>
  <si>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</si>
  <si>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</si>
  <si>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</si>
  <si>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</si>
  <si>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</si>
  <si>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</si>
  <si>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</si>
  <si>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</si>
  <si>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</si>
  <si>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</si>
  <si>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</si>
  <si>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</si>
  <si>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</si>
  <si>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</si>
  <si>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</si>
  <si>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</si>
  <si>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</si>
  <si>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</si>
  <si>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</si>
  <si>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</si>
  <si>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</si>
  <si>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</si>
  <si>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</si>
  <si>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</si>
  <si>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</si>
  <si>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</si>
  <si>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</si>
  <si>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</si>
  <si>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</si>
  <si>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</si>
  <si>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</si>
  <si>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</si>
  <si>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</si>
  <si>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</si>
  <si>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</si>
  <si>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</si>
  <si>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</si>
  <si>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</si>
  <si>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</si>
  <si>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</si>
  <si>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</si>
  <si>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</si>
  <si>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</si>
  <si>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</si>
  <si>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</si>
  <si>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</si>
  <si>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</si>
  <si>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</si>
  <si>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</si>
  <si>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</si>
  <si>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</si>
  <si>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</si>
  <si>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</si>
  <si>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</si>
  <si>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</si>
  <si>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</si>
  <si>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</si>
  <si>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</si>
  <si>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</si>
  <si>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</si>
  <si>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</si>
  <si>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</si>
  <si>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</si>
  <si>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</si>
  <si>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</si>
  <si>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</si>
  <si>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</si>
  <si>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</si>
  <si>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</si>
  <si>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</si>
  <si>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</si>
  <si>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</si>
  <si>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</si>
  <si>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</si>
  <si>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</si>
  <si>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</si>
  <si>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</si>
  <si>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</si>
  <si>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</si>
  <si>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</si>
  <si>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</si>
  <si>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</si>
  <si>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</si>
  <si>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</si>
  <si>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</si>
  <si>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</si>
  <si>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</si>
  <si>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</si>
  <si>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</si>
  <si>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</si>
  <si>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</si>
  <si>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</si>
  <si>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</si>
  <si>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</si>
  <si>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</si>
  <si>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</si>
  <si>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</si>
  <si>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</si>
  <si>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</si>
  <si>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</si>
  <si>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</si>
  <si>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</si>
  <si>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</si>
  <si>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</si>
  <si>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</si>
  <si>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</si>
  <si>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</si>
  <si>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</si>
  <si>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</si>
  <si>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</si>
  <si>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</si>
  <si>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</si>
  <si>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</si>
  <si>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</si>
  <si>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</si>
  <si>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</si>
  <si>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</si>
  <si>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</si>
  <si>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</si>
  <si>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</si>
  <si>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</si>
  <si>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</si>
  <si>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</si>
  <si>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</si>
  <si>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</si>
  <si>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</si>
  <si>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</si>
  <si>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</si>
  <si>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</si>
  <si>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</si>
  <si>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</si>
  <si>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</si>
  <si>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</si>
  <si>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</si>
  <si>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</si>
  <si>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</si>
  <si>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</si>
  <si>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</si>
  <si>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</si>
  <si>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</si>
  <si>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</si>
  <si>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</si>
  <si>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</si>
  <si>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</si>
  <si>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</si>
  <si>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</si>
  <si>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</si>
  <si>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</si>
  <si>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</si>
  <si>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</si>
  <si>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</si>
  <si>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</si>
  <si>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</si>
  <si>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</si>
  <si>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</si>
  <si>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</si>
  <si>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</si>
  <si>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</si>
  <si>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</si>
  <si>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</si>
  <si>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</si>
  <si>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</si>
  <si>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</si>
  <si>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</si>
  <si>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</si>
  <si>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</si>
  <si>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</si>
  <si>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</si>
  <si>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</si>
  <si>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</si>
  <si>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</si>
  <si>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</si>
  <si>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</si>
  <si>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</si>
  <si>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</si>
  <si>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</si>
  <si>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</si>
  <si>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</si>
  <si>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</si>
  <si>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INSTITUTO MUNICIPAL DE LAS MUJERES</t>
  </si>
  <si>
    <t>para pago inmediato</t>
  </si>
  <si>
    <t>a contraentrega de servicio</t>
  </si>
  <si>
    <t>fondo de ahorro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</si>
  <si>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</si>
  <si>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</si>
  <si>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</si>
  <si>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</si>
  <si>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</si>
  <si>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Correspondiente del 01 DE ENERO al 30 DE JUNIO DE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</si>
</sst>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7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3" fillId="0" borderId="0" xfId="8" applyFont="1" applyAlignment="1">
      <alignment horizontal="center"/>
    </xf>
    <xf numFmtId="0" fontId="13" fillId="0" borderId="0" xfId="8" applyFont="1"/>
    <xf numFmtId="4" fontId="13" fillId="0" borderId="0" xfId="8" applyNumberFormat="1" applyFont="1"/>
    <xf numFmtId="9" fontId="13" fillId="0" borderId="0" xfId="8" applyNumberFormat="1" applyFont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estados%20financieros/2018/06%20JUNIO/DEPRECIACION%20JUNI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esktop/IMMUJERES%202DO%20TRIMESTRE%202018/Balanza%20de%20Comprob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c/Empresas/ctINSTITUTO_MUNICIPAL_DE_LA_MUJER/Balanza%20de%20Comprobac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estados%20financieros/2018/06%20JUNIO/EEFFJUN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CION"/>
      <sheetName val="Hoja1"/>
    </sheetNames>
    <sheetDataSet>
      <sheetData sheetId="0">
        <row r="21">
          <cell r="AM21">
            <v>1232856.0914183317</v>
          </cell>
        </row>
        <row r="22">
          <cell r="AM22">
            <v>604011.21966666658</v>
          </cell>
        </row>
        <row r="23">
          <cell r="AM23">
            <v>352731.86666666664</v>
          </cell>
        </row>
        <row r="24">
          <cell r="AM24">
            <v>362113.56458333309</v>
          </cell>
        </row>
        <row r="25">
          <cell r="AM25">
            <v>8917.6165000000001</v>
          </cell>
          <cell r="AP25">
            <v>1065.72675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 refreshError="1">
        <row r="12">
          <cell r="C12">
            <v>1271453.8999999999</v>
          </cell>
        </row>
        <row r="371">
          <cell r="H371">
            <v>1242756.1200000001</v>
          </cell>
        </row>
        <row r="372">
          <cell r="H372">
            <v>22320098.140000001</v>
          </cell>
        </row>
        <row r="374">
          <cell r="H374">
            <v>475145.71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RESUPUESTO VS EJERCIDO"/>
      <sheetName val="EDO ACTIVIDADES"/>
      <sheetName val="BALANCE"/>
      <sheetName val="FLUJO "/>
      <sheetName val="ANALITICA FLUJO"/>
      <sheetName val="PASIVOS"/>
      <sheetName val="CONCILIACION"/>
      <sheetName val="Hoja1"/>
      <sheetName val="ACTIVOS"/>
    </sheetNames>
    <sheetDataSet>
      <sheetData sheetId="0">
        <row r="13">
          <cell r="AC13">
            <v>6281122.0099999988</v>
          </cell>
        </row>
        <row r="119">
          <cell r="AC119">
            <v>3968487.0599999987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J7">
            <v>47770.68</v>
          </cell>
        </row>
        <row r="8">
          <cell r="J8">
            <v>646886.79</v>
          </cell>
        </row>
        <row r="9">
          <cell r="J9">
            <v>867</v>
          </cell>
        </row>
        <row r="21">
          <cell r="J21">
            <v>7728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15" sqref="D1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5" t="s">
        <v>628</v>
      </c>
      <c r="B1" s="155"/>
      <c r="C1" s="73"/>
      <c r="D1" s="70" t="s">
        <v>288</v>
      </c>
      <c r="E1" s="71">
        <v>2018</v>
      </c>
    </row>
    <row r="2" spans="1:5" ht="18.95" customHeight="1" x14ac:dyDescent="0.2">
      <c r="A2" s="156" t="s">
        <v>627</v>
      </c>
      <c r="B2" s="156"/>
      <c r="C2" s="93"/>
      <c r="D2" s="70" t="s">
        <v>290</v>
      </c>
      <c r="E2" s="73" t="s">
        <v>291</v>
      </c>
    </row>
    <row r="3" spans="1:5" ht="18.95" customHeight="1" x14ac:dyDescent="0.2">
      <c r="A3" s="157" t="s">
        <v>637</v>
      </c>
      <c r="B3" s="157"/>
      <c r="C3" s="73"/>
      <c r="D3" s="70" t="s">
        <v>292</v>
      </c>
      <c r="E3" s="71">
        <v>2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  <row r="42" spans="1:2" ht="22.5" x14ac:dyDescent="0.2">
      <c r="B42" s="152" t="s">
        <v>632</v>
      </c>
    </row>
    <row r="43" spans="1:2" x14ac:dyDescent="0.2">
      <c r="B43" s="152"/>
    </row>
    <row r="44" spans="1:2" x14ac:dyDescent="0.2">
      <c r="B44" s="152" t="s">
        <v>633</v>
      </c>
    </row>
    <row r="45" spans="1:2" ht="22.5" x14ac:dyDescent="0.2">
      <c r="B45" s="152" t="s">
        <v>635</v>
      </c>
    </row>
    <row r="46" spans="1:2" x14ac:dyDescent="0.2">
      <c r="B46" s="153" t="s">
        <v>634</v>
      </c>
    </row>
    <row r="47" spans="1:2" ht="22.5" x14ac:dyDescent="0.2">
      <c r="B47" s="154" t="s">
        <v>636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showGridLines="0" workbookViewId="0">
      <selection activeCell="D23" sqref="D23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61" t="str">
        <f>'Notas a los Edos Financieros'!A1</f>
        <v>INSTITUTO MUNICIPAL DE LAS MUJERES</v>
      </c>
      <c r="B1" s="161"/>
      <c r="C1" s="161"/>
      <c r="D1" s="161"/>
    </row>
    <row r="2" spans="1:4" s="94" customFormat="1" ht="18.95" customHeight="1" x14ac:dyDescent="0.25">
      <c r="A2" s="161" t="s">
        <v>624</v>
      </c>
      <c r="B2" s="161"/>
      <c r="C2" s="161"/>
      <c r="D2" s="161"/>
    </row>
    <row r="3" spans="1:4" s="94" customFormat="1" ht="18.95" customHeight="1" x14ac:dyDescent="0.25">
      <c r="A3" s="161" t="str">
        <f>'Notas a los Edos Financieros'!A3</f>
        <v>Correspondiente del 01 DE ENERO al 30 DE JUNIO DE 208</v>
      </c>
      <c r="B3" s="161"/>
      <c r="C3" s="161"/>
      <c r="D3" s="161"/>
    </row>
    <row r="4" spans="1:4" s="97" customFormat="1" ht="18.95" customHeight="1" x14ac:dyDescent="0.2">
      <c r="A4" s="162" t="s">
        <v>620</v>
      </c>
      <c r="B4" s="162"/>
      <c r="C4" s="162"/>
      <c r="D4" s="162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f>+'[4]FORMATO PRESUPUESTO VS EJERCIDO'!$AC$13</f>
        <v>6281122.0099999988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746225.32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200000</v>
      </c>
      <c r="D12" s="114"/>
    </row>
    <row r="13" spans="1:4" x14ac:dyDescent="0.2">
      <c r="A13" s="115" t="s">
        <v>140</v>
      </c>
      <c r="B13" s="111"/>
      <c r="C13" s="112">
        <v>546225.31999999995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951.17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951.17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7026396.1599999992</v>
      </c>
    </row>
    <row r="22" spans="1:4" x14ac:dyDescent="0.2">
      <c r="D22" s="143"/>
    </row>
    <row r="23" spans="1:4" x14ac:dyDescent="0.2">
      <c r="D23" s="143"/>
    </row>
    <row r="24" spans="1:4" ht="22.5" x14ac:dyDescent="0.2">
      <c r="B24" s="152" t="s">
        <v>632</v>
      </c>
    </row>
    <row r="25" spans="1:4" x14ac:dyDescent="0.2">
      <c r="B25" s="152"/>
    </row>
    <row r="26" spans="1:4" x14ac:dyDescent="0.2">
      <c r="B26" s="152" t="s">
        <v>633</v>
      </c>
    </row>
    <row r="27" spans="1:4" ht="22.5" x14ac:dyDescent="0.2">
      <c r="B27" s="152" t="s">
        <v>635</v>
      </c>
    </row>
    <row r="28" spans="1:4" x14ac:dyDescent="0.2">
      <c r="B28" s="153" t="s">
        <v>634</v>
      </c>
    </row>
    <row r="29" spans="1:4" ht="22.5" x14ac:dyDescent="0.2">
      <c r="B29" s="154" t="s">
        <v>636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tabSelected="1" workbookViewId="0">
      <selection activeCell="H14" sqref="H14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63" t="str">
        <f>'Notas a los Edos Financieros'!A1</f>
        <v>INSTITUTO MUNICIPAL DE LAS MUJERES</v>
      </c>
      <c r="B1" s="163"/>
      <c r="C1" s="163"/>
      <c r="D1" s="163"/>
    </row>
    <row r="2" spans="1:4" s="124" customFormat="1" ht="18.95" customHeight="1" x14ac:dyDescent="0.25">
      <c r="A2" s="163" t="s">
        <v>625</v>
      </c>
      <c r="B2" s="163"/>
      <c r="C2" s="163"/>
      <c r="D2" s="163"/>
    </row>
    <row r="3" spans="1:4" s="124" customFormat="1" ht="18.95" customHeight="1" x14ac:dyDescent="0.25">
      <c r="A3" s="163" t="str">
        <f>'Notas a los Edos Financieros'!A3</f>
        <v>Correspondiente del 01 DE ENERO al 30 DE JUNIO DE 208</v>
      </c>
      <c r="B3" s="163"/>
      <c r="C3" s="163"/>
      <c r="D3" s="163"/>
    </row>
    <row r="4" spans="1:4" s="125" customFormat="1" x14ac:dyDescent="0.2">
      <c r="A4" s="164"/>
      <c r="B4" s="164"/>
      <c r="C4" s="164"/>
      <c r="D4" s="164"/>
    </row>
    <row r="5" spans="1:4" x14ac:dyDescent="0.2">
      <c r="A5" s="126" t="s">
        <v>168</v>
      </c>
      <c r="B5" s="127"/>
      <c r="C5" s="128"/>
      <c r="D5" s="129">
        <f>+'[4]FORMATO PRESUPUESTO VS EJERCIDO'!$AC$119</f>
        <v>3968487.0599999987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44387.92</v>
      </c>
    </row>
    <row r="8" spans="1:4" x14ac:dyDescent="0.2">
      <c r="A8" s="110"/>
      <c r="B8" s="135" t="s">
        <v>166</v>
      </c>
      <c r="C8" s="112">
        <v>26509.919999999998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10150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f>+[4]CONCILIACION!$J$21</f>
        <v>7728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695524.47000000009</v>
      </c>
    </row>
    <row r="27" spans="1:4" x14ac:dyDescent="0.2">
      <c r="A27" s="110"/>
      <c r="B27" s="135" t="s">
        <v>133</v>
      </c>
      <c r="C27" s="112">
        <f>+[4]CONCILIACION!$J$8</f>
        <v>646886.79</v>
      </c>
      <c r="D27" s="136"/>
    </row>
    <row r="28" spans="1:4" x14ac:dyDescent="0.2">
      <c r="A28" s="110"/>
      <c r="B28" s="135" t="s">
        <v>131</v>
      </c>
      <c r="C28" s="112">
        <f>+[4]CONCILIACION!$J$7</f>
        <v>47770.68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5" x14ac:dyDescent="0.2">
      <c r="A33" s="110"/>
      <c r="B33" s="138" t="s">
        <v>148</v>
      </c>
      <c r="C33" s="120">
        <f>+[4]CONCILIACION!$J$9</f>
        <v>867</v>
      </c>
      <c r="D33" s="137"/>
    </row>
    <row r="34" spans="1:5" x14ac:dyDescent="0.2">
      <c r="A34" s="130"/>
      <c r="B34" s="139"/>
      <c r="C34" s="140"/>
      <c r="D34" s="141"/>
    </row>
    <row r="35" spans="1:5" x14ac:dyDescent="0.2">
      <c r="A35" s="127" t="s">
        <v>147</v>
      </c>
      <c r="B35" s="127"/>
      <c r="C35" s="128"/>
      <c r="D35" s="129">
        <f>+D5-D7+D26</f>
        <v>4619623.6099999985</v>
      </c>
    </row>
    <row r="41" spans="1:5" ht="22.5" x14ac:dyDescent="0.2">
      <c r="B41" s="152" t="s">
        <v>632</v>
      </c>
      <c r="C41" s="153"/>
      <c r="D41" s="153"/>
      <c r="E41" s="153"/>
    </row>
    <row r="42" spans="1:5" x14ac:dyDescent="0.2">
      <c r="B42" s="152"/>
      <c r="C42" s="153"/>
      <c r="D42" s="153"/>
      <c r="E42" s="153"/>
    </row>
    <row r="43" spans="1:5" x14ac:dyDescent="0.2">
      <c r="B43" s="152" t="s">
        <v>633</v>
      </c>
      <c r="C43" s="153"/>
      <c r="D43" s="153"/>
    </row>
    <row r="44" spans="1:5" ht="22.5" x14ac:dyDescent="0.2">
      <c r="B44" s="152" t="s">
        <v>635</v>
      </c>
      <c r="C44" s="153"/>
      <c r="D44" s="153"/>
    </row>
    <row r="45" spans="1:5" x14ac:dyDescent="0.2">
      <c r="B45" s="153" t="s">
        <v>634</v>
      </c>
      <c r="C45" s="86"/>
      <c r="D45" s="86"/>
      <c r="E45" s="86"/>
    </row>
    <row r="46" spans="1:5" ht="22.5" x14ac:dyDescent="0.2">
      <c r="B46" s="154" t="s">
        <v>636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80" zoomScaleNormal="80" workbookViewId="0">
      <pane ySplit="7" topLeftCell="A8" activePane="bottomLeft" state="frozen"/>
      <selection pane="bottomLeft" activeCell="C33" sqref="C33"/>
    </sheetView>
  </sheetViews>
  <sheetFormatPr baseColWidth="10" defaultColWidth="9.140625" defaultRowHeight="11.25" x14ac:dyDescent="0.2"/>
  <cols>
    <col min="1" max="1" width="10" style="86" customWidth="1"/>
    <col min="2" max="2" width="46.140625" style="86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5.28515625" style="86" customWidth="1"/>
    <col min="8" max="10" width="5.85546875" style="86" customWidth="1"/>
    <col min="11" max="16384" width="9.140625" style="86"/>
  </cols>
  <sheetData>
    <row r="1" spans="1:10" ht="18.95" customHeight="1" x14ac:dyDescent="0.2">
      <c r="A1" s="160" t="str">
        <f>'Notas a los Edos Financieros'!A1</f>
        <v>INSTITUTO MUNICIPAL DE LAS MUJERES</v>
      </c>
      <c r="B1" s="165"/>
      <c r="C1" s="165"/>
      <c r="D1" s="165"/>
      <c r="E1" s="165"/>
      <c r="F1" s="165"/>
      <c r="G1" s="84" t="s">
        <v>288</v>
      </c>
      <c r="H1" s="85">
        <f>'Notas a los Edos Financieros'!E1</f>
        <v>2018</v>
      </c>
    </row>
    <row r="2" spans="1:10" ht="18.95" customHeight="1" x14ac:dyDescent="0.2">
      <c r="A2" s="160" t="s">
        <v>626</v>
      </c>
      <c r="B2" s="165"/>
      <c r="C2" s="165"/>
      <c r="D2" s="165"/>
      <c r="E2" s="165"/>
      <c r="F2" s="165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6" t="str">
        <f>'Notas a los Edos Financieros'!A3</f>
        <v>Correspondiente del 01 DE ENERO al 30 DE JUNIO DE 208</v>
      </c>
      <c r="B3" s="167"/>
      <c r="C3" s="167"/>
      <c r="D3" s="167"/>
      <c r="E3" s="167"/>
      <c r="F3" s="167"/>
      <c r="G3" s="84" t="s">
        <v>292</v>
      </c>
      <c r="H3" s="85">
        <f>'Notas a los Edos Financieros'!E3</f>
        <v>2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9554704.0800000001</v>
      </c>
      <c r="E36" s="91">
        <v>0</v>
      </c>
      <c r="F36" s="91">
        <f>+C36+D36-E36</f>
        <v>9554704.0800000001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7026396</v>
      </c>
      <c r="E37" s="91">
        <f>9554704.08+3277</f>
        <v>9557981.0800000001</v>
      </c>
      <c r="F37" s="91">
        <f>+C37+E37-D37</f>
        <v>2531585.08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3277</v>
      </c>
      <c r="E38" s="91">
        <v>0</v>
      </c>
      <c r="F38" s="91">
        <f t="shared" ref="F38" si="0">+C38+D38-E38</f>
        <v>3277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6281122.0099999998</v>
      </c>
      <c r="E39" s="91">
        <v>7026396</v>
      </c>
      <c r="F39" s="91">
        <f>+C39+E39-D39</f>
        <v>745273.99000000022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6281122.0099999998</v>
      </c>
      <c r="F40" s="91">
        <f>+C40+E40-D40</f>
        <v>6281122.0099999998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9554704.0800000001</v>
      </c>
      <c r="F41" s="91">
        <f>+C41+E41-D41</f>
        <v>9554704.0800000001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f>9554704.08+3277</f>
        <v>9557981.0800000001</v>
      </c>
      <c r="E42" s="91">
        <v>8598894.1175970603</v>
      </c>
      <c r="F42" s="91">
        <f>+C42+D42-E42</f>
        <v>959086.9624029398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3277</v>
      </c>
      <c r="F43" s="91">
        <f t="shared" ref="F43" si="1">+C43+D43-E43</f>
        <v>-3277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8598894.1175970603</v>
      </c>
      <c r="E44" s="91">
        <v>4009396.8799999994</v>
      </c>
      <c r="F44" s="91">
        <f>+C44+D44-E44</f>
        <v>4589497.2375970613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4009396.8799999994</v>
      </c>
      <c r="E45" s="91">
        <v>3968487.0599999987</v>
      </c>
      <c r="F45" s="91">
        <f t="shared" ref="F45:F47" si="2">+C45+D45-E45</f>
        <v>40909.820000000764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3968487.0599999987</v>
      </c>
      <c r="E46" s="91">
        <v>3968487.0599999987</v>
      </c>
      <c r="F46" s="91">
        <f t="shared" si="2"/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3968487.0599999987</v>
      </c>
      <c r="E47" s="91">
        <v>0</v>
      </c>
      <c r="F47" s="91">
        <f t="shared" si="2"/>
        <v>3968487.0599999987</v>
      </c>
    </row>
    <row r="52" spans="1:5" ht="33.75" x14ac:dyDescent="0.2">
      <c r="B52" s="152" t="s">
        <v>632</v>
      </c>
      <c r="C52" s="153"/>
      <c r="D52" s="153"/>
      <c r="E52" s="153"/>
    </row>
    <row r="53" spans="1:5" x14ac:dyDescent="0.2">
      <c r="B53" s="152"/>
      <c r="C53" s="153"/>
      <c r="D53" s="153"/>
      <c r="E53" s="153"/>
    </row>
    <row r="54" spans="1:5" x14ac:dyDescent="0.2">
      <c r="B54" s="152"/>
      <c r="C54" s="153"/>
      <c r="D54" s="153"/>
      <c r="E54" s="153"/>
    </row>
    <row r="55" spans="1:5" x14ac:dyDescent="0.2">
      <c r="A55" s="152"/>
      <c r="B55" s="152"/>
      <c r="C55" s="153"/>
      <c r="D55" s="153"/>
      <c r="E55" s="153"/>
    </row>
    <row r="56" spans="1:5" x14ac:dyDescent="0.2">
      <c r="B56" s="152" t="s">
        <v>633</v>
      </c>
      <c r="C56" s="153"/>
      <c r="D56" s="153"/>
      <c r="E56" s="153" t="s">
        <v>634</v>
      </c>
    </row>
    <row r="57" spans="1:5" ht="45" x14ac:dyDescent="0.2">
      <c r="B57" s="152" t="s">
        <v>635</v>
      </c>
      <c r="C57" s="153"/>
      <c r="D57" s="153"/>
      <c r="E57" s="154" t="s">
        <v>636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0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8" t="s">
        <v>40</v>
      </c>
      <c r="B5" s="168"/>
      <c r="C5" s="168"/>
      <c r="D5" s="168"/>
      <c r="E5" s="168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9" t="s">
        <v>44</v>
      </c>
      <c r="C10" s="169"/>
      <c r="D10" s="169"/>
      <c r="E10" s="169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9" t="s">
        <v>48</v>
      </c>
      <c r="C12" s="169"/>
      <c r="D12" s="169"/>
      <c r="E12" s="169"/>
    </row>
    <row r="13" spans="1:8" s="11" customFormat="1" ht="26.1" customHeight="1" x14ac:dyDescent="0.2">
      <c r="A13" s="29" t="s">
        <v>49</v>
      </c>
      <c r="B13" s="169" t="s">
        <v>50</v>
      </c>
      <c r="C13" s="169"/>
      <c r="D13" s="169"/>
      <c r="E13" s="169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0" t="s">
        <v>56</v>
      </c>
      <c r="C22" s="170"/>
      <c r="D22" s="170"/>
      <c r="E22" s="170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zoomScale="80" zoomScaleNormal="80" workbookViewId="0">
      <selection activeCell="D157" sqref="D157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8" t="str">
        <f>'Notas a los Edos Financieros'!A1</f>
        <v>INSTITUTO MUNICIPAL DE LAS MUJERES</v>
      </c>
      <c r="B1" s="159"/>
      <c r="C1" s="159"/>
      <c r="D1" s="159"/>
      <c r="E1" s="159"/>
      <c r="F1" s="159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8" t="s">
        <v>289</v>
      </c>
      <c r="B2" s="159"/>
      <c r="C2" s="159"/>
      <c r="D2" s="159"/>
      <c r="E2" s="159"/>
      <c r="F2" s="159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8" t="str">
        <f>'Notas a los Edos Financieros'!A3</f>
        <v>Correspondiente del 01 DE ENERO al 30 DE JUNIO DE 208</v>
      </c>
      <c r="B3" s="159"/>
      <c r="C3" s="159"/>
      <c r="D3" s="159"/>
      <c r="E3" s="159"/>
      <c r="F3" s="159"/>
      <c r="G3" s="70" t="s">
        <v>292</v>
      </c>
      <c r="H3" s="81">
        <f>'Notas a los Edos Financieros'!E3</f>
        <v>2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12592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22338658.140000001</v>
      </c>
      <c r="D52" s="80">
        <v>333317.50881000003</v>
      </c>
      <c r="E52" s="80">
        <v>2001334.1728599998</v>
      </c>
    </row>
    <row r="53" spans="1:9" x14ac:dyDescent="0.2">
      <c r="A53" s="78">
        <v>1231</v>
      </c>
      <c r="B53" s="76" t="s">
        <v>329</v>
      </c>
      <c r="C53" s="80">
        <v>2137597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20201061.140000001</v>
      </c>
      <c r="D55" s="80">
        <v>333317.50881000003</v>
      </c>
      <c r="E55" s="80">
        <v>2001334.1728599998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+SUM(C61:C68)</f>
        <v>4458155.83</v>
      </c>
      <c r="D60" s="80">
        <f>+SUM(D61:D68)</f>
        <v>312784.55183333316</v>
      </c>
      <c r="E60" s="80">
        <f>+SUM(E61:E68)</f>
        <v>2551712.7423349982</v>
      </c>
    </row>
    <row r="61" spans="1:9" x14ac:dyDescent="0.2">
      <c r="A61" s="78">
        <v>1241</v>
      </c>
      <c r="B61" s="76" t="s">
        <v>337</v>
      </c>
      <c r="C61" s="80">
        <v>2483361.85</v>
      </c>
      <c r="D61" s="80">
        <v>133242.24908333321</v>
      </c>
      <c r="E61" s="80">
        <f>+[1]DEPRECIACION!$AM$21</f>
        <v>1232856.0914183317</v>
      </c>
    </row>
    <row r="62" spans="1:9" x14ac:dyDescent="0.2">
      <c r="A62" s="78">
        <v>1242</v>
      </c>
      <c r="B62" s="76" t="s">
        <v>338</v>
      </c>
      <c r="C62" s="80">
        <v>751218.27</v>
      </c>
      <c r="D62" s="80">
        <v>101426.27608333333</v>
      </c>
      <c r="E62" s="80">
        <f>+[1]DEPRECIACION!$AM$22</f>
        <v>604011.21966666658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477293</v>
      </c>
      <c r="D64" s="80">
        <v>32490.3</v>
      </c>
      <c r="E64" s="80">
        <f>+[1]DEPRECIACION!$AM$23</f>
        <v>352731.86666666664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746282.71</v>
      </c>
      <c r="D66" s="80">
        <v>45625.726666666633</v>
      </c>
      <c r="E66" s="80">
        <f>+[1]DEPRECIACION!$AM$24</f>
        <v>362113.56458333309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+C73</f>
        <v>16286.4</v>
      </c>
      <c r="D72" s="80">
        <f>+D73</f>
        <v>1065.72675</v>
      </c>
      <c r="E72" s="80">
        <f>+E73</f>
        <v>8917.6165000000001</v>
      </c>
    </row>
    <row r="73" spans="1:9" x14ac:dyDescent="0.2">
      <c r="A73" s="78">
        <v>1251</v>
      </c>
      <c r="B73" s="76" t="s">
        <v>347</v>
      </c>
      <c r="C73" s="80">
        <v>16286.4</v>
      </c>
      <c r="D73" s="80">
        <f>+[1]DEPRECIACION!$AP$25</f>
        <v>1065.72675</v>
      </c>
      <c r="E73" s="80">
        <f>+[1]DEPRECIACION!$AM$25</f>
        <v>8917.6165000000001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+SUM(C102:C113)</f>
        <v>319167.59999999998</v>
      </c>
      <c r="D101" s="80">
        <f>+SUM(D102:D113)</f>
        <v>225557.37</v>
      </c>
      <c r="E101" s="80">
        <f>+SUM(E102:E113)</f>
        <v>0</v>
      </c>
      <c r="F101" s="80">
        <f>+SUM(F102:F113)</f>
        <v>93610.23</v>
      </c>
      <c r="G101" s="80">
        <f>+SUM(G102:G113)</f>
        <v>0</v>
      </c>
    </row>
    <row r="102" spans="1:8" x14ac:dyDescent="0.2">
      <c r="A102" s="78">
        <v>2111</v>
      </c>
      <c r="B102" s="76" t="s">
        <v>370</v>
      </c>
      <c r="C102" s="80">
        <v>93610.23</v>
      </c>
      <c r="D102" s="80">
        <v>0</v>
      </c>
      <c r="E102" s="80">
        <v>0</v>
      </c>
      <c r="F102" s="80">
        <f>+C102</f>
        <v>93610.23</v>
      </c>
      <c r="G102" s="80">
        <v>0</v>
      </c>
      <c r="H102" s="76" t="s">
        <v>631</v>
      </c>
    </row>
    <row r="103" spans="1:8" x14ac:dyDescent="0.2">
      <c r="A103" s="78">
        <v>2112</v>
      </c>
      <c r="B103" s="76" t="s">
        <v>371</v>
      </c>
      <c r="C103" s="80">
        <v>590.86</v>
      </c>
      <c r="D103" s="80">
        <f>+C103</f>
        <v>590.86</v>
      </c>
      <c r="E103" s="80">
        <v>0</v>
      </c>
      <c r="F103" s="80">
        <v>0</v>
      </c>
      <c r="G103" s="80">
        <v>0</v>
      </c>
      <c r="H103" s="76" t="s">
        <v>630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224966.51</v>
      </c>
      <c r="D108" s="80">
        <f>+C108</f>
        <v>224966.51</v>
      </c>
      <c r="E108" s="80">
        <v>0</v>
      </c>
      <c r="F108" s="80">
        <v>0</v>
      </c>
      <c r="G108" s="80">
        <v>0</v>
      </c>
      <c r="H108" s="76" t="s">
        <v>629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  <row r="142" spans="1:8" ht="22.5" x14ac:dyDescent="0.2">
      <c r="B142" s="152" t="s">
        <v>632</v>
      </c>
    </row>
    <row r="143" spans="1:8" x14ac:dyDescent="0.2">
      <c r="B143" s="152"/>
    </row>
    <row r="144" spans="1:8" x14ac:dyDescent="0.2">
      <c r="B144" s="152" t="s">
        <v>633</v>
      </c>
    </row>
    <row r="145" spans="2:2" ht="22.5" x14ac:dyDescent="0.2">
      <c r="B145" s="152" t="s">
        <v>635</v>
      </c>
    </row>
    <row r="146" spans="2:2" x14ac:dyDescent="0.2">
      <c r="B146" s="153" t="s">
        <v>634</v>
      </c>
    </row>
    <row r="147" spans="2:2" ht="22.5" x14ac:dyDescent="0.2">
      <c r="B147" s="154" t="s">
        <v>636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3" sqref="B3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6"/>
  <sheetViews>
    <sheetView topLeftCell="A76" zoomScaleNormal="100" workbookViewId="0">
      <selection activeCell="C96" sqref="C96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6" t="str">
        <f>ESF!A1</f>
        <v>INSTITUTO MUNICIPAL DE LAS MUJERES</v>
      </c>
      <c r="B1" s="156"/>
      <c r="C1" s="156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56" t="s">
        <v>403</v>
      </c>
      <c r="B2" s="156"/>
      <c r="C2" s="156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6" t="str">
        <f>ESF!A3</f>
        <v>Correspondiente del 01 DE ENERO al 30 DE JUNIO DE 208</v>
      </c>
      <c r="B3" s="156"/>
      <c r="C3" s="156"/>
      <c r="D3" s="70" t="s">
        <v>292</v>
      </c>
      <c r="E3" s="81">
        <f>'Notas a los Edos Financieros'!E3</f>
        <v>2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0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+C56+C60</f>
        <v>7023577.3799999999</v>
      </c>
    </row>
    <row r="56" spans="1:3" x14ac:dyDescent="0.2">
      <c r="A56" s="78">
        <v>4210</v>
      </c>
      <c r="B56" s="76" t="s">
        <v>453</v>
      </c>
      <c r="C56" s="80">
        <f>+SUM(C57:C59)</f>
        <v>3200000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3200000</v>
      </c>
    </row>
    <row r="60" spans="1:3" x14ac:dyDescent="0.2">
      <c r="A60" s="78">
        <v>4220</v>
      </c>
      <c r="B60" s="76" t="s">
        <v>457</v>
      </c>
      <c r="C60" s="80">
        <f>+SUM(C61:C66)</f>
        <v>3823577.38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3823577.38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+SUM(C71:C91)</f>
        <v>2818.78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2818.78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148">
        <v>5000</v>
      </c>
      <c r="B96" s="149" t="s">
        <v>485</v>
      </c>
      <c r="C96" s="150">
        <f>+C97+C125+C158+C168+C183</f>
        <v>4619623.6099999994</v>
      </c>
      <c r="D96" s="151">
        <f>C96/C96</f>
        <v>1</v>
      </c>
    </row>
    <row r="97" spans="1:4" x14ac:dyDescent="0.2">
      <c r="A97" s="148">
        <v>5100</v>
      </c>
      <c r="B97" s="149" t="s">
        <v>486</v>
      </c>
      <c r="C97" s="150">
        <f>+C98+C105+C115</f>
        <v>3972736.82</v>
      </c>
      <c r="D97" s="151">
        <f t="shared" ref="D97:D128" si="0">C97/$C$96</f>
        <v>0.85996980606824813</v>
      </c>
    </row>
    <row r="98" spans="1:4" x14ac:dyDescent="0.2">
      <c r="A98" s="148">
        <v>5110</v>
      </c>
      <c r="B98" s="149" t="s">
        <v>487</v>
      </c>
      <c r="C98" s="150">
        <f>+SUM(C99:C104)</f>
        <v>3578426.62</v>
      </c>
      <c r="D98" s="151">
        <f t="shared" si="0"/>
        <v>0.77461432404446484</v>
      </c>
    </row>
    <row r="99" spans="1:4" x14ac:dyDescent="0.2">
      <c r="A99" s="78">
        <v>5111</v>
      </c>
      <c r="B99" s="76" t="s">
        <v>488</v>
      </c>
      <c r="C99" s="80">
        <v>1576122.46</v>
      </c>
      <c r="D99" s="83">
        <f t="shared" si="0"/>
        <v>0.34117984343750468</v>
      </c>
    </row>
    <row r="100" spans="1:4" x14ac:dyDescent="0.2">
      <c r="A100" s="78">
        <v>5112</v>
      </c>
      <c r="B100" s="76" t="s">
        <v>489</v>
      </c>
      <c r="C100" s="80">
        <v>1199999.81</v>
      </c>
      <c r="D100" s="83">
        <f t="shared" si="0"/>
        <v>0.25976138129573728</v>
      </c>
    </row>
    <row r="101" spans="1:4" x14ac:dyDescent="0.2">
      <c r="A101" s="78">
        <v>5113</v>
      </c>
      <c r="B101" s="76" t="s">
        <v>490</v>
      </c>
      <c r="C101" s="80">
        <v>5728.18</v>
      </c>
      <c r="D101" s="83">
        <f t="shared" si="0"/>
        <v>1.2399668205869269E-3</v>
      </c>
    </row>
    <row r="102" spans="1:4" x14ac:dyDescent="0.2">
      <c r="A102" s="78">
        <v>5114</v>
      </c>
      <c r="B102" s="76" t="s">
        <v>491</v>
      </c>
      <c r="C102" s="80">
        <v>361675.15</v>
      </c>
      <c r="D102" s="83">
        <f t="shared" si="0"/>
        <v>7.8291042849700926E-2</v>
      </c>
    </row>
    <row r="103" spans="1:4" x14ac:dyDescent="0.2">
      <c r="A103" s="78">
        <v>5115</v>
      </c>
      <c r="B103" s="76" t="s">
        <v>492</v>
      </c>
      <c r="C103" s="80">
        <v>434901.02</v>
      </c>
      <c r="D103" s="83">
        <f t="shared" si="0"/>
        <v>9.4142089640935067E-2</v>
      </c>
    </row>
    <row r="104" spans="1:4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4" x14ac:dyDescent="0.2">
      <c r="A105" s="148">
        <v>5120</v>
      </c>
      <c r="B105" s="149" t="s">
        <v>494</v>
      </c>
      <c r="C105" s="150">
        <f>+SUM(C106:C114)</f>
        <v>56823.839999999997</v>
      </c>
      <c r="D105" s="151">
        <f t="shared" si="0"/>
        <v>1.2300534588357948E-2</v>
      </c>
    </row>
    <row r="106" spans="1:4" x14ac:dyDescent="0.2">
      <c r="A106" s="78">
        <v>5121</v>
      </c>
      <c r="B106" s="76" t="s">
        <v>495</v>
      </c>
      <c r="C106" s="80">
        <v>39191</v>
      </c>
      <c r="D106" s="83">
        <f t="shared" si="0"/>
        <v>8.4835915885363659E-3</v>
      </c>
    </row>
    <row r="107" spans="1:4" x14ac:dyDescent="0.2">
      <c r="A107" s="78">
        <v>5122</v>
      </c>
      <c r="B107" s="76" t="s">
        <v>496</v>
      </c>
      <c r="C107" s="80">
        <v>0</v>
      </c>
      <c r="D107" s="83">
        <f t="shared" si="0"/>
        <v>0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0</v>
      </c>
      <c r="D109" s="83">
        <f t="shared" si="0"/>
        <v>0</v>
      </c>
    </row>
    <row r="110" spans="1:4" x14ac:dyDescent="0.2">
      <c r="A110" s="78">
        <v>5125</v>
      </c>
      <c r="B110" s="76" t="s">
        <v>499</v>
      </c>
      <c r="C110" s="80">
        <v>0</v>
      </c>
      <c r="D110" s="83">
        <f t="shared" si="0"/>
        <v>0</v>
      </c>
    </row>
    <row r="111" spans="1:4" x14ac:dyDescent="0.2">
      <c r="A111" s="78">
        <v>5126</v>
      </c>
      <c r="B111" s="76" t="s">
        <v>500</v>
      </c>
      <c r="C111" s="80">
        <v>15500</v>
      </c>
      <c r="D111" s="83">
        <f t="shared" si="0"/>
        <v>3.355251706318126E-3</v>
      </c>
    </row>
    <row r="112" spans="1:4" x14ac:dyDescent="0.2">
      <c r="A112" s="78">
        <v>5127</v>
      </c>
      <c r="B112" s="76" t="s">
        <v>501</v>
      </c>
      <c r="C112" s="80">
        <v>0</v>
      </c>
      <c r="D112" s="83">
        <f t="shared" si="0"/>
        <v>0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2132.84</v>
      </c>
      <c r="D114" s="83">
        <f t="shared" si="0"/>
        <v>4.6169129350345501E-4</v>
      </c>
    </row>
    <row r="115" spans="1:4" x14ac:dyDescent="0.2">
      <c r="A115" s="148">
        <v>5130</v>
      </c>
      <c r="B115" s="149" t="s">
        <v>504</v>
      </c>
      <c r="C115" s="150">
        <f>+SUM(C116:C124)</f>
        <v>337486.36000000004</v>
      </c>
      <c r="D115" s="151">
        <f t="shared" si="0"/>
        <v>7.3054947435425385E-2</v>
      </c>
    </row>
    <row r="116" spans="1:4" x14ac:dyDescent="0.2">
      <c r="A116" s="78">
        <v>5131</v>
      </c>
      <c r="B116" s="76" t="s">
        <v>505</v>
      </c>
      <c r="C116" s="80">
        <v>32296.45</v>
      </c>
      <c r="D116" s="83">
        <f t="shared" si="0"/>
        <v>6.9911431593882613E-3</v>
      </c>
    </row>
    <row r="117" spans="1:4" x14ac:dyDescent="0.2">
      <c r="A117" s="78">
        <v>5132</v>
      </c>
      <c r="B117" s="76" t="s">
        <v>506</v>
      </c>
      <c r="C117" s="80">
        <v>5220</v>
      </c>
      <c r="D117" s="83">
        <f t="shared" si="0"/>
        <v>1.1299621875471367E-3</v>
      </c>
    </row>
    <row r="118" spans="1:4" x14ac:dyDescent="0.2">
      <c r="A118" s="78">
        <v>5133</v>
      </c>
      <c r="B118" s="76" t="s">
        <v>507</v>
      </c>
      <c r="C118" s="80">
        <v>186941.88</v>
      </c>
      <c r="D118" s="83">
        <f t="shared" si="0"/>
        <v>4.0466907216278609E-2</v>
      </c>
    </row>
    <row r="119" spans="1:4" x14ac:dyDescent="0.2">
      <c r="A119" s="78">
        <v>5134</v>
      </c>
      <c r="B119" s="76" t="s">
        <v>508</v>
      </c>
      <c r="C119" s="80">
        <v>22212.04</v>
      </c>
      <c r="D119" s="83">
        <f t="shared" si="0"/>
        <v>4.8081925877939665E-3</v>
      </c>
    </row>
    <row r="120" spans="1:4" x14ac:dyDescent="0.2">
      <c r="A120" s="78">
        <v>5135</v>
      </c>
      <c r="B120" s="76" t="s">
        <v>509</v>
      </c>
      <c r="C120" s="80">
        <v>11658</v>
      </c>
      <c r="D120" s="83">
        <f t="shared" si="0"/>
        <v>2.5235822188552719E-3</v>
      </c>
    </row>
    <row r="121" spans="1:4" x14ac:dyDescent="0.2">
      <c r="A121" s="78">
        <v>5136</v>
      </c>
      <c r="B121" s="76" t="s">
        <v>510</v>
      </c>
      <c r="C121" s="80">
        <v>15862.42</v>
      </c>
      <c r="D121" s="83">
        <f t="shared" si="0"/>
        <v>3.4337039852474047E-3</v>
      </c>
    </row>
    <row r="122" spans="1:4" x14ac:dyDescent="0.2">
      <c r="A122" s="78">
        <v>5137</v>
      </c>
      <c r="B122" s="76" t="s">
        <v>511</v>
      </c>
      <c r="C122" s="80">
        <v>499</v>
      </c>
      <c r="D122" s="83">
        <f t="shared" si="0"/>
        <v>1.0801745815824162E-4</v>
      </c>
    </row>
    <row r="123" spans="1:4" x14ac:dyDescent="0.2">
      <c r="A123" s="78">
        <v>5138</v>
      </c>
      <c r="B123" s="76" t="s">
        <v>512</v>
      </c>
      <c r="C123" s="80">
        <v>28271.46</v>
      </c>
      <c r="D123" s="83">
        <f t="shared" si="0"/>
        <v>6.1198622196841712E-3</v>
      </c>
    </row>
    <row r="124" spans="1:4" x14ac:dyDescent="0.2">
      <c r="A124" s="78">
        <v>5139</v>
      </c>
      <c r="B124" s="76" t="s">
        <v>513</v>
      </c>
      <c r="C124" s="80">
        <v>34525.11</v>
      </c>
      <c r="D124" s="83">
        <f t="shared" si="0"/>
        <v>7.4735764024723228E-3</v>
      </c>
    </row>
    <row r="125" spans="1:4" x14ac:dyDescent="0.2">
      <c r="A125" s="148">
        <v>5200</v>
      </c>
      <c r="B125" s="149" t="s">
        <v>514</v>
      </c>
      <c r="C125" s="150">
        <f>+C126+C129+C132+C135+C140+C144+C147+C149+C155</f>
        <v>0</v>
      </c>
      <c r="D125" s="151">
        <f t="shared" si="0"/>
        <v>0</v>
      </c>
    </row>
    <row r="126" spans="1:4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ref="D129:D160" si="1">C129/$C$96</f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1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1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1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1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1"/>
        <v>0</v>
      </c>
    </row>
    <row r="135" spans="1:4" x14ac:dyDescent="0.2">
      <c r="A135" s="78">
        <v>5240</v>
      </c>
      <c r="B135" s="76" t="s">
        <v>461</v>
      </c>
      <c r="C135" s="80">
        <v>0</v>
      </c>
      <c r="D135" s="83">
        <f t="shared" si="1"/>
        <v>0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1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1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1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1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1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1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1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1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1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1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1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1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1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1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1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1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1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1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1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1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1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1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1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1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1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ref="D161:D192" si="2">C161/$C$96</f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si="2"/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2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2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2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2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2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2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2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2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2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2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2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2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2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2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2"/>
        <v>0</v>
      </c>
    </row>
    <row r="178" spans="1:4" x14ac:dyDescent="0.2">
      <c r="A178" s="78">
        <v>5440</v>
      </c>
      <c r="B178" s="76" t="s">
        <v>561</v>
      </c>
      <c r="C178" s="80">
        <v>0</v>
      </c>
      <c r="D178" s="83">
        <f t="shared" si="2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2"/>
        <v>0</v>
      </c>
    </row>
    <row r="180" spans="1:4" x14ac:dyDescent="0.2">
      <c r="A180" s="78">
        <v>5450</v>
      </c>
      <c r="B180" s="76" t="s">
        <v>562</v>
      </c>
      <c r="C180" s="80">
        <v>0</v>
      </c>
      <c r="D180" s="83">
        <f t="shared" si="2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2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2"/>
        <v>0</v>
      </c>
    </row>
    <row r="183" spans="1:4" x14ac:dyDescent="0.2">
      <c r="A183" s="78">
        <v>5500</v>
      </c>
      <c r="B183" s="76" t="s">
        <v>565</v>
      </c>
      <c r="C183" s="80">
        <f>+C184+C193</f>
        <v>646886.79</v>
      </c>
      <c r="D183" s="83">
        <f t="shared" si="2"/>
        <v>0.14003019393175198</v>
      </c>
    </row>
    <row r="184" spans="1:4" x14ac:dyDescent="0.2">
      <c r="A184" s="78">
        <v>5510</v>
      </c>
      <c r="B184" s="76" t="s">
        <v>566</v>
      </c>
      <c r="C184" s="80">
        <f>+SUM(C185:C192)</f>
        <v>646886.79</v>
      </c>
      <c r="D184" s="83">
        <f t="shared" si="2"/>
        <v>0.14003019393175198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2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2"/>
        <v>0</v>
      </c>
    </row>
    <row r="187" spans="1:4" x14ac:dyDescent="0.2">
      <c r="A187" s="78">
        <v>5513</v>
      </c>
      <c r="B187" s="76" t="s">
        <v>569</v>
      </c>
      <c r="C187" s="80">
        <v>333317.52</v>
      </c>
      <c r="D187" s="83">
        <f t="shared" si="2"/>
        <v>7.2152527595208141E-2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2"/>
        <v>0</v>
      </c>
    </row>
    <row r="189" spans="1:4" x14ac:dyDescent="0.2">
      <c r="A189" s="78">
        <v>5515</v>
      </c>
      <c r="B189" s="76" t="s">
        <v>571</v>
      </c>
      <c r="C189" s="80">
        <v>313569.27</v>
      </c>
      <c r="D189" s="83">
        <f t="shared" si="2"/>
        <v>6.7877666336543824E-2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2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2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2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ref="D193:D217" si="3">C193/$C$96</f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3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3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3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3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3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3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3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3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3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3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3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3"/>
        <v>0</v>
      </c>
    </row>
    <row r="206" spans="1:4" x14ac:dyDescent="0.2">
      <c r="A206" s="78">
        <v>5590</v>
      </c>
      <c r="B206" s="76" t="s">
        <v>584</v>
      </c>
      <c r="C206" s="80">
        <v>0</v>
      </c>
      <c r="D206" s="83">
        <f t="shared" si="3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3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3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3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3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3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3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3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3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3"/>
        <v>0</v>
      </c>
    </row>
    <row r="216" spans="1:4" x14ac:dyDescent="0.2">
      <c r="A216" s="78">
        <v>5610</v>
      </c>
      <c r="B216" s="76" t="s">
        <v>592</v>
      </c>
      <c r="C216" s="80">
        <v>0</v>
      </c>
      <c r="D216" s="83">
        <f t="shared" si="3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3"/>
        <v>0</v>
      </c>
    </row>
    <row r="221" spans="1:4" ht="22.5" x14ac:dyDescent="0.2">
      <c r="B221" s="152" t="s">
        <v>632</v>
      </c>
    </row>
    <row r="222" spans="1:4" x14ac:dyDescent="0.2">
      <c r="B222" s="152"/>
    </row>
    <row r="223" spans="1:4" x14ac:dyDescent="0.2">
      <c r="B223" s="152" t="s">
        <v>633</v>
      </c>
    </row>
    <row r="224" spans="1:4" ht="22.5" x14ac:dyDescent="0.2">
      <c r="B224" s="152" t="s">
        <v>635</v>
      </c>
    </row>
    <row r="225" spans="2:2" x14ac:dyDescent="0.2">
      <c r="B225" s="153" t="s">
        <v>634</v>
      </c>
    </row>
    <row r="226" spans="2:2" ht="22.5" x14ac:dyDescent="0.2">
      <c r="B226" s="154" t="s">
        <v>636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C9" sqref="C9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60" t="str">
        <f>ESF!A1</f>
        <v>INSTITUTO MUNICIPAL DE LAS MUJERES</v>
      </c>
      <c r="B1" s="160"/>
      <c r="C1" s="160"/>
      <c r="D1" s="84" t="s">
        <v>288</v>
      </c>
      <c r="E1" s="85">
        <f>ESF!H1</f>
        <v>2018</v>
      </c>
    </row>
    <row r="2" spans="1:5" ht="18.95" customHeight="1" x14ac:dyDescent="0.2">
      <c r="A2" s="160" t="s">
        <v>594</v>
      </c>
      <c r="B2" s="160"/>
      <c r="C2" s="160"/>
      <c r="D2" s="84" t="s">
        <v>290</v>
      </c>
      <c r="E2" s="85" t="str">
        <f>ESF!H2</f>
        <v>Trimestral</v>
      </c>
    </row>
    <row r="3" spans="1:5" ht="18.95" customHeight="1" x14ac:dyDescent="0.2">
      <c r="A3" s="160" t="str">
        <f>ESF!A3</f>
        <v>Correspondiente del 01 DE ENERO al 30 DE JUNIO DE 208</v>
      </c>
      <c r="B3" s="160"/>
      <c r="C3" s="160"/>
      <c r="D3" s="84" t="s">
        <v>292</v>
      </c>
      <c r="E3" s="85">
        <f>ESF!H3</f>
        <v>2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f>+'[2]Balanza de Comprobación'!$H$371</f>
        <v>1242756.1200000001</v>
      </c>
    </row>
    <row r="9" spans="1:5" x14ac:dyDescent="0.2">
      <c r="A9" s="90">
        <v>3120</v>
      </c>
      <c r="B9" s="86" t="s">
        <v>595</v>
      </c>
      <c r="C9" s="91">
        <f>+'[2]Balanza de Comprobación'!$H$372</f>
        <v>22320098.140000001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2406772.5499999998</v>
      </c>
    </row>
    <row r="15" spans="1:5" x14ac:dyDescent="0.2">
      <c r="A15" s="90">
        <v>3220</v>
      </c>
      <c r="B15" s="86" t="s">
        <v>599</v>
      </c>
      <c r="C15" s="91">
        <f>+'[2]Balanza de Comprobación'!$H$374</f>
        <v>475145.71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  <row r="31" spans="1:3" ht="33.75" x14ac:dyDescent="0.2">
      <c r="B31" s="152" t="s">
        <v>632</v>
      </c>
    </row>
    <row r="32" spans="1:3" x14ac:dyDescent="0.2">
      <c r="B32" s="152"/>
    </row>
    <row r="33" spans="2:2" x14ac:dyDescent="0.2">
      <c r="B33" s="152" t="s">
        <v>633</v>
      </c>
    </row>
    <row r="34" spans="2:2" ht="22.5" x14ac:dyDescent="0.2">
      <c r="B34" s="152" t="s">
        <v>635</v>
      </c>
    </row>
    <row r="35" spans="2:2" x14ac:dyDescent="0.2">
      <c r="B35" s="153" t="s">
        <v>634</v>
      </c>
    </row>
    <row r="36" spans="2:2" ht="22.5" x14ac:dyDescent="0.2">
      <c r="B36" s="154" t="s">
        <v>636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opLeftCell="A71" workbookViewId="0">
      <selection activeCell="C99" sqref="C99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60" t="str">
        <f>ESF!A1</f>
        <v>INSTITUTO MUNICIPAL DE LAS MUJERES</v>
      </c>
      <c r="B1" s="160"/>
      <c r="C1" s="160"/>
      <c r="D1" s="84" t="s">
        <v>288</v>
      </c>
      <c r="E1" s="85">
        <f>ESF!H1</f>
        <v>2018</v>
      </c>
    </row>
    <row r="2" spans="1:5" s="92" customFormat="1" ht="18.95" customHeight="1" x14ac:dyDescent="0.25">
      <c r="A2" s="160" t="s">
        <v>612</v>
      </c>
      <c r="B2" s="160"/>
      <c r="C2" s="160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60" t="str">
        <f>ESF!A3</f>
        <v>Correspondiente del 01 DE ENERO al 30 DE JUNIO DE 208</v>
      </c>
      <c r="B3" s="160"/>
      <c r="C3" s="160"/>
      <c r="D3" s="84" t="s">
        <v>292</v>
      </c>
      <c r="E3" s="85">
        <f>ESF!H3</f>
        <v>2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3000</v>
      </c>
      <c r="D8" s="91">
        <v>3000</v>
      </c>
    </row>
    <row r="9" spans="1:5" x14ac:dyDescent="0.2">
      <c r="A9" s="90">
        <v>1112</v>
      </c>
      <c r="B9" s="86" t="s">
        <v>614</v>
      </c>
      <c r="C9" s="91" t="e">
        <f>+'[3]Balanza de Comprobación'!$G$12</f>
        <v>#REF!</v>
      </c>
      <c r="D9" s="91">
        <f>+'[2]Balanza de Comprobación'!$C$12</f>
        <v>1271453.8999999999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 t="e">
        <f>+C8+C9</f>
        <v>#REF!</v>
      </c>
      <c r="D15" s="91">
        <f>+D8+D9</f>
        <v>1274453.8999999999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0</v>
      </c>
    </row>
    <row r="29" spans="1:5" x14ac:dyDescent="0.2">
      <c r="A29" s="90">
        <v>1241</v>
      </c>
      <c r="B29" s="86" t="s">
        <v>337</v>
      </c>
      <c r="C29" s="91">
        <v>0</v>
      </c>
    </row>
    <row r="30" spans="1:5" x14ac:dyDescent="0.2">
      <c r="A30" s="90">
        <v>1242</v>
      </c>
      <c r="B30" s="86" t="s">
        <v>338</v>
      </c>
      <c r="C30" s="91"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0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0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16286.4</v>
      </c>
    </row>
    <row r="38" spans="1:5" x14ac:dyDescent="0.2">
      <c r="A38" s="90">
        <v>1251</v>
      </c>
      <c r="B38" s="86" t="s">
        <v>347</v>
      </c>
      <c r="C38" s="91">
        <v>16286.4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+C47</f>
        <v>646886.79</v>
      </c>
      <c r="D46" s="91">
        <f>+D47</f>
        <v>1354076.34</v>
      </c>
    </row>
    <row r="47" spans="1:5" x14ac:dyDescent="0.2">
      <c r="A47" s="90">
        <v>5510</v>
      </c>
      <c r="B47" s="86" t="s">
        <v>566</v>
      </c>
      <c r="C47" s="91">
        <f>+C50+C52</f>
        <v>646886.79</v>
      </c>
      <c r="D47" s="91">
        <f>+D50+D52</f>
        <v>1354076.34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333317.52</v>
      </c>
      <c r="D50" s="91">
        <v>667634.66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313569.27</v>
      </c>
      <c r="D52" s="91">
        <v>686441.68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  <row r="84" spans="2:2" ht="22.5" x14ac:dyDescent="0.2">
      <c r="B84" s="152" t="s">
        <v>632</v>
      </c>
    </row>
    <row r="85" spans="2:2" x14ac:dyDescent="0.2">
      <c r="B85" s="152"/>
    </row>
    <row r="86" spans="2:2" x14ac:dyDescent="0.2">
      <c r="B86" s="152" t="s">
        <v>633</v>
      </c>
    </row>
    <row r="87" spans="2:2" ht="22.5" x14ac:dyDescent="0.2">
      <c r="B87" s="152" t="s">
        <v>635</v>
      </c>
    </row>
    <row r="88" spans="2:2" x14ac:dyDescent="0.2">
      <c r="B88" s="153" t="s">
        <v>634</v>
      </c>
    </row>
    <row r="89" spans="2:2" ht="22.5" x14ac:dyDescent="0.2">
      <c r="B89" s="154" t="s">
        <v>636</v>
      </c>
    </row>
    <row r="90" spans="2:2" x14ac:dyDescent="0.2">
      <c r="B90" s="9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2018-07-23T14:14:45Z</cp:lastPrinted>
  <dcterms:created xsi:type="dcterms:W3CDTF">2012-12-11T20:36:24Z</dcterms:created>
  <dcterms:modified xsi:type="dcterms:W3CDTF">2018-07-23T14:29:08Z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