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995"/>
  </bookViews>
  <sheets>
    <sheet name="EA" sheetId="1" r:id="rId1"/>
  </sheets>
  <externalReferences>
    <externalReference r:id="rId2"/>
    <externalReference r:id="rId3"/>
  </externalReferences>
  <definedNames>
    <definedName name="_xlnm._FilterDatabase" localSheetId="0" hidden="1">EA!$B$3:$D$62</definedName>
  </definedNames>
  <calcPr calcId="145621"/>
  <fileRecoveryPr autoRecover="0"/>
</workbook>
</file>

<file path=xl/calcChain.xml><?xml version="1.0" encoding="utf-8"?>
<calcChain xmlns="http://schemas.openxmlformats.org/spreadsheetml/2006/main">
  <c r="C51" i="1" l="1"/>
  <c r="C29" i="1"/>
  <c r="C28" i="1"/>
  <c r="C27" i="1"/>
  <c r="C50" i="1" l="1"/>
  <c r="C21" i="1"/>
  <c r="C16" i="1" s="1"/>
  <c r="C15" i="1"/>
  <c r="C14" i="1"/>
  <c r="D21" i="1"/>
  <c r="D51" i="1"/>
  <c r="D50" i="1" s="1"/>
  <c r="D29" i="1"/>
  <c r="D28" i="1"/>
  <c r="D27" i="1"/>
  <c r="C57" i="1"/>
  <c r="D57" i="1"/>
  <c r="C44" i="1"/>
  <c r="D44" i="1"/>
  <c r="D40" i="1"/>
  <c r="C40" i="1"/>
  <c r="D30" i="1"/>
  <c r="C30" i="1"/>
  <c r="D16" i="1"/>
  <c r="C4" i="1"/>
  <c r="D4" i="1"/>
  <c r="D14" i="1"/>
  <c r="D13" i="1" s="1"/>
  <c r="D15" i="1"/>
  <c r="D23" i="1" l="1"/>
  <c r="C26" i="1"/>
  <c r="C60" i="1" s="1"/>
  <c r="C13" i="1"/>
  <c r="C23" i="1" s="1"/>
  <c r="D26" i="1"/>
  <c r="D60" i="1" s="1"/>
  <c r="D62" i="1" l="1"/>
  <c r="C62" i="1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<sst xmlns="http://schemas.openxmlformats.org/spreadsheetml/2006/main" count="62" uniqueCount="61">
  <si>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</si>
  <si>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</si>
  <si>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</si>
  <si>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</si>
  <si>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</si>
  <si>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</si>
  <si>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</si>
  <si>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</si>
  <si>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</si>
  <si>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</si>
  <si>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</si>
  <si>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</si>
  <si>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</si>
  <si>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</si>
  <si>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</si>
  <si>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</si>
  <si>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</si>
  <si>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</si>
  <si>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</si>
  <si>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</si>
  <si>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</si>
  <si>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</si>
  <si>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</si>
  <si>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</si>
  <si>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</si>
  <si>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</si>
  <si>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</si>
  <si>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</si>
  <si>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</si>
  <si>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</si>
  <si>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</si>
  <si>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</si>
  <si>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</si>
  <si>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</si>
  <si>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</si>
  <si>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</si>
  <si>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</si>
  <si>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</si>
  <si>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</si>
  <si>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</si>
  <si>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</si>
  <si>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</si>
  <si>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</si>
  <si>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</si>
  <si>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</si>
  <si>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</si>
  <si>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</si>
  <si>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</si>
  <si>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</si>
  <si>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</si>
  <si>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</si>
  <si>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</si>
  <si>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</si>
  <si>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</si>
  <si>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</si>
  <si>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</si>
  <si>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</si>
  <si>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</si>
  <si>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</si>
  <si>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</si>
  <si>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Actividades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</si>
</sst>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43" fontId="3" fillId="0" borderId="0" xfId="16" applyFont="1" applyFill="1" applyBorder="1" applyAlignment="1" applyProtection="1">
      <alignment vertical="top"/>
      <protection locked="0"/>
    </xf>
    <xf numFmtId="43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cuenta%20publica/2017/CUARTO%20TRIMESTRE/0312_EA_1704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/>
      <sheetData sheetId="2">
        <row r="19">
          <cell r="C19">
            <v>3200000</v>
          </cell>
        </row>
        <row r="20">
          <cell r="C20">
            <v>3823577.38</v>
          </cell>
        </row>
        <row r="22">
          <cell r="C22">
            <v>2818.78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1576122.46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1199999.81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867.17</v>
          </cell>
        </row>
        <row r="38">
          <cell r="C38">
            <v>4861.01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157355.85</v>
          </cell>
        </row>
        <row r="45">
          <cell r="C45">
            <v>204319.3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47770.68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27964.51</v>
          </cell>
        </row>
        <row r="60">
          <cell r="C60">
            <v>44356.07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157404.88</v>
          </cell>
        </row>
        <row r="67">
          <cell r="C67">
            <v>157404.88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11313.18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20532</v>
          </cell>
        </row>
        <row r="79">
          <cell r="C79">
            <v>1969</v>
          </cell>
        </row>
        <row r="80">
          <cell r="C80">
            <v>5376.82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500</v>
          </cell>
        </row>
        <row r="105">
          <cell r="C105">
            <v>15000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1583</v>
          </cell>
        </row>
        <row r="120">
          <cell r="C120">
            <v>549.84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21497.48</v>
          </cell>
        </row>
        <row r="125">
          <cell r="C125">
            <v>0</v>
          </cell>
        </row>
        <row r="126">
          <cell r="C126">
            <v>400.36</v>
          </cell>
        </row>
        <row r="127">
          <cell r="C127">
            <v>0</v>
          </cell>
        </row>
        <row r="128">
          <cell r="C128">
            <v>7579.82</v>
          </cell>
        </row>
        <row r="129">
          <cell r="C129">
            <v>2818.79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5220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45960.639999999999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77.72</v>
          </cell>
        </row>
        <row r="155">
          <cell r="C155">
            <v>0</v>
          </cell>
        </row>
        <row r="156">
          <cell r="C156">
            <v>140903.51999999999</v>
          </cell>
        </row>
        <row r="157">
          <cell r="C157">
            <v>0</v>
          </cell>
        </row>
        <row r="158">
          <cell r="C158">
            <v>699.86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21512.18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11078</v>
          </cell>
        </row>
        <row r="175">
          <cell r="C175">
            <v>0</v>
          </cell>
        </row>
        <row r="176">
          <cell r="C176">
            <v>580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15862.42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60</v>
          </cell>
        </row>
        <row r="191">
          <cell r="C191">
            <v>439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24111.200000000001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4160.26</v>
          </cell>
        </row>
        <row r="201">
          <cell r="C201">
            <v>1594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32931.11</v>
          </cell>
        </row>
        <row r="207">
          <cell r="C207">
            <v>0</v>
          </cell>
        </row>
        <row r="212">
          <cell r="C212">
            <v>333317.52</v>
          </cell>
        </row>
        <row r="213">
          <cell r="C213">
            <v>313569.27</v>
          </cell>
        </row>
      </sheetData>
      <sheetData sheetId="3"/>
      <sheetData sheetId="4"/>
      <sheetData sheetId="5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Instructivo_EA"/>
    </sheetNames>
    <sheetDataSet>
      <sheetData sheetId="0">
        <row r="55">
          <cell r="C55">
            <v>3718240</v>
          </cell>
        </row>
        <row r="59">
          <cell r="C59">
            <v>7159121.7999999998</v>
          </cell>
        </row>
        <row r="84">
          <cell r="C84">
            <v>37800</v>
          </cell>
        </row>
        <row r="87">
          <cell r="C87">
            <v>8258523.0899999999</v>
          </cell>
        </row>
        <row r="94">
          <cell r="C94">
            <v>140294.34</v>
          </cell>
        </row>
        <row r="104">
          <cell r="C104">
            <v>1938280.2199999997</v>
          </cell>
        </row>
        <row r="176">
          <cell r="C176">
            <v>667634.66</v>
          </cell>
        </row>
        <row r="178">
          <cell r="C178">
            <v>686441.68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zoomScaleNormal="100" workbookViewId="0">
      <selection activeCell="C27" sqref="C27:C29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6" ht="39.950000000000003" customHeight="1" x14ac:dyDescent="0.2">
      <c r="A1" s="32" t="s">
        <v>60</v>
      </c>
      <c r="B1" s="33"/>
      <c r="C1" s="33"/>
      <c r="D1" s="34"/>
    </row>
    <row r="2" spans="1:6" x14ac:dyDescent="0.2">
      <c r="A2" s="17"/>
      <c r="B2" s="18"/>
      <c r="C2" s="25">
        <v>2018</v>
      </c>
      <c r="D2" s="26">
        <v>2017</v>
      </c>
    </row>
    <row r="3" spans="1:6" s="3" customFormat="1" x14ac:dyDescent="0.2">
      <c r="A3" s="14" t="s">
        <v>0</v>
      </c>
      <c r="B3" s="19"/>
      <c r="C3" s="7"/>
      <c r="D3" s="8"/>
    </row>
    <row r="4" spans="1:6" x14ac:dyDescent="0.2">
      <c r="A4" s="15" t="s">
        <v>46</v>
      </c>
      <c r="B4" s="20"/>
      <c r="C4" s="9">
        <f>+SUM(C5:C12)</f>
        <v>0</v>
      </c>
      <c r="D4" s="10">
        <f>+SUM(D5:D12)</f>
        <v>0</v>
      </c>
    </row>
    <row r="5" spans="1:6" x14ac:dyDescent="0.2">
      <c r="A5" s="17"/>
      <c r="B5" s="21" t="s">
        <v>1</v>
      </c>
      <c r="C5" s="1">
        <v>0</v>
      </c>
      <c r="D5" s="6">
        <v>0</v>
      </c>
    </row>
    <row r="6" spans="1:6" x14ac:dyDescent="0.2">
      <c r="A6" s="17"/>
      <c r="B6" s="21" t="s">
        <v>40</v>
      </c>
      <c r="C6" s="1">
        <v>0</v>
      </c>
      <c r="D6" s="6">
        <v>0</v>
      </c>
    </row>
    <row r="7" spans="1:6" x14ac:dyDescent="0.2">
      <c r="A7" s="17"/>
      <c r="B7" s="21" t="s">
        <v>11</v>
      </c>
      <c r="C7" s="1">
        <v>0</v>
      </c>
      <c r="D7" s="6">
        <v>0</v>
      </c>
    </row>
    <row r="8" spans="1:6" x14ac:dyDescent="0.2">
      <c r="A8" s="17"/>
      <c r="B8" s="21" t="s">
        <v>2</v>
      </c>
      <c r="C8" s="1">
        <v>0</v>
      </c>
      <c r="D8" s="6">
        <v>0</v>
      </c>
    </row>
    <row r="9" spans="1:6" x14ac:dyDescent="0.2">
      <c r="A9" s="17"/>
      <c r="B9" s="21" t="s">
        <v>44</v>
      </c>
      <c r="C9" s="1">
        <v>0</v>
      </c>
      <c r="D9" s="6">
        <v>0</v>
      </c>
    </row>
    <row r="10" spans="1:6" x14ac:dyDescent="0.2">
      <c r="A10" s="17"/>
      <c r="B10" s="21" t="s">
        <v>12</v>
      </c>
      <c r="C10" s="1">
        <v>0</v>
      </c>
      <c r="D10" s="6">
        <v>0</v>
      </c>
    </row>
    <row r="11" spans="1:6" x14ac:dyDescent="0.2">
      <c r="A11" s="17"/>
      <c r="B11" s="21" t="s">
        <v>13</v>
      </c>
      <c r="C11" s="1">
        <v>0</v>
      </c>
      <c r="D11" s="6">
        <v>0</v>
      </c>
    </row>
    <row r="12" spans="1:6" ht="22.5" x14ac:dyDescent="0.2">
      <c r="A12" s="17"/>
      <c r="B12" s="21" t="s">
        <v>14</v>
      </c>
      <c r="C12" s="1">
        <v>0</v>
      </c>
      <c r="D12" s="6">
        <v>0</v>
      </c>
    </row>
    <row r="13" spans="1:6" x14ac:dyDescent="0.2">
      <c r="A13" s="15" t="s">
        <v>49</v>
      </c>
      <c r="B13" s="19"/>
      <c r="C13" s="9">
        <f>+C14+C15</f>
        <v>7023577.3799999999</v>
      </c>
      <c r="D13" s="10">
        <f>+D14+D15</f>
        <v>10877361.800000001</v>
      </c>
    </row>
    <row r="14" spans="1:6" x14ac:dyDescent="0.2">
      <c r="A14" s="17"/>
      <c r="B14" s="21" t="s">
        <v>10</v>
      </c>
      <c r="C14" s="1">
        <f>+'[1]EdoRes - Profit or Loss St.'!$C$19</f>
        <v>3200000</v>
      </c>
      <c r="D14" s="6">
        <f>+[2]EA!$C$55</f>
        <v>3718240</v>
      </c>
    </row>
    <row r="15" spans="1:6" x14ac:dyDescent="0.2">
      <c r="A15" s="17"/>
      <c r="B15" s="21" t="s">
        <v>15</v>
      </c>
      <c r="C15" s="1">
        <f>+'[1]EdoRes - Profit or Loss St.'!$C$20</f>
        <v>3823577.38</v>
      </c>
      <c r="D15" s="6">
        <f>+[2]EA!$C$59</f>
        <v>7159121.7999999998</v>
      </c>
      <c r="F15" s="27"/>
    </row>
    <row r="16" spans="1:6" x14ac:dyDescent="0.2">
      <c r="A16" s="15" t="s">
        <v>50</v>
      </c>
      <c r="B16" s="19"/>
      <c r="C16" s="9">
        <f>+SUM(C17:C21)</f>
        <v>2818.78</v>
      </c>
      <c r="D16" s="10">
        <f>+SUM(D17:D21)</f>
        <v>37800</v>
      </c>
      <c r="F16" s="27"/>
    </row>
    <row r="17" spans="1:7" x14ac:dyDescent="0.2">
      <c r="A17" s="17"/>
      <c r="B17" s="21" t="s">
        <v>41</v>
      </c>
      <c r="C17" s="1"/>
      <c r="D17" s="6"/>
      <c r="F17" s="27"/>
      <c r="G17" s="28"/>
    </row>
    <row r="18" spans="1:7" x14ac:dyDescent="0.2">
      <c r="A18" s="17"/>
      <c r="B18" s="21" t="s">
        <v>16</v>
      </c>
      <c r="C18" s="1"/>
      <c r="D18" s="6"/>
    </row>
    <row r="19" spans="1:7" x14ac:dyDescent="0.2">
      <c r="A19" s="17"/>
      <c r="B19" s="21" t="s">
        <v>17</v>
      </c>
      <c r="C19" s="1"/>
      <c r="D19" s="6"/>
    </row>
    <row r="20" spans="1:7" x14ac:dyDescent="0.2">
      <c r="A20" s="17"/>
      <c r="B20" s="21" t="s">
        <v>18</v>
      </c>
      <c r="C20" s="1"/>
      <c r="D20" s="6"/>
    </row>
    <row r="21" spans="1:7" x14ac:dyDescent="0.2">
      <c r="A21" s="17"/>
      <c r="B21" s="21" t="s">
        <v>19</v>
      </c>
      <c r="C21" s="1">
        <f>+'[1]EdoRes - Profit or Loss St.'!$C$22</f>
        <v>2818.78</v>
      </c>
      <c r="D21" s="6">
        <f>+[2]EA!$C$84</f>
        <v>37800</v>
      </c>
    </row>
    <row r="22" spans="1:7" x14ac:dyDescent="0.2">
      <c r="A22" s="17"/>
      <c r="B22" s="21"/>
      <c r="C22" s="1"/>
      <c r="D22" s="6"/>
    </row>
    <row r="23" spans="1:7" x14ac:dyDescent="0.2">
      <c r="A23" s="16" t="s">
        <v>9</v>
      </c>
      <c r="B23" s="22"/>
      <c r="C23" s="9">
        <f>+C16+C13+C4</f>
        <v>7026396.1600000001</v>
      </c>
      <c r="D23" s="11">
        <f>+D16+D13+D4</f>
        <v>10915161.800000001</v>
      </c>
    </row>
    <row r="24" spans="1:7" x14ac:dyDescent="0.2">
      <c r="A24" s="17"/>
      <c r="B24" s="19"/>
      <c r="C24" s="9"/>
      <c r="D24" s="11"/>
    </row>
    <row r="25" spans="1:7" s="3" customFormat="1" x14ac:dyDescent="0.2">
      <c r="A25" s="14" t="s">
        <v>8</v>
      </c>
      <c r="B25" s="19"/>
      <c r="C25" s="7"/>
      <c r="D25" s="8"/>
    </row>
    <row r="26" spans="1:7" x14ac:dyDescent="0.2">
      <c r="A26" s="15" t="s">
        <v>51</v>
      </c>
      <c r="B26" s="19"/>
      <c r="C26" s="9">
        <f>+SUM(C27:C29)</f>
        <v>3972736.8199999989</v>
      </c>
      <c r="D26" s="10">
        <f>+SUM(D27:D29)</f>
        <v>10337097.649999999</v>
      </c>
    </row>
    <row r="27" spans="1:7" x14ac:dyDescent="0.2">
      <c r="A27" s="17"/>
      <c r="B27" s="21" t="s">
        <v>42</v>
      </c>
      <c r="C27" s="1">
        <f>+SUM('[1]EdoRes - Profit or Loss St.'!$C$28:$C$74)</f>
        <v>3578426.6199999992</v>
      </c>
      <c r="D27" s="6">
        <f>+[2]EA!$C$87</f>
        <v>8258523.0899999999</v>
      </c>
    </row>
    <row r="28" spans="1:7" x14ac:dyDescent="0.2">
      <c r="A28" s="17"/>
      <c r="B28" s="21" t="s">
        <v>20</v>
      </c>
      <c r="C28" s="1">
        <f>+SUM('[1]EdoRes - Profit or Loss St.'!$C$75:$C$123)</f>
        <v>56823.839999999997</v>
      </c>
      <c r="D28" s="6">
        <f>+[2]EA!$C$94</f>
        <v>140294.34</v>
      </c>
    </row>
    <row r="29" spans="1:7" x14ac:dyDescent="0.2">
      <c r="A29" s="17"/>
      <c r="B29" s="21" t="s">
        <v>21</v>
      </c>
      <c r="C29" s="1">
        <f>+SUM('[1]EdoRes - Profit or Loss St.'!$C$124:$C$207)</f>
        <v>337486.36</v>
      </c>
      <c r="D29" s="6">
        <f>+[2]EA!$C$104</f>
        <v>1938280.2199999997</v>
      </c>
    </row>
    <row r="30" spans="1:7" x14ac:dyDescent="0.2">
      <c r="A30" s="15" t="s">
        <v>47</v>
      </c>
      <c r="B30" s="19"/>
      <c r="C30" s="9">
        <f>+SUM(C31:C39)</f>
        <v>0</v>
      </c>
      <c r="D30" s="10">
        <f>+SUM(D31:D39)</f>
        <v>0</v>
      </c>
    </row>
    <row r="31" spans="1:7" x14ac:dyDescent="0.2">
      <c r="A31" s="17"/>
      <c r="B31" s="21" t="s">
        <v>22</v>
      </c>
      <c r="C31" s="1"/>
      <c r="D31" s="6"/>
    </row>
    <row r="32" spans="1:7" x14ac:dyDescent="0.2">
      <c r="A32" s="17"/>
      <c r="B32" s="21" t="s">
        <v>23</v>
      </c>
      <c r="C32" s="1"/>
      <c r="D32" s="6"/>
    </row>
    <row r="33" spans="1:4" x14ac:dyDescent="0.2">
      <c r="A33" s="17"/>
      <c r="B33" s="21" t="s">
        <v>24</v>
      </c>
      <c r="C33" s="1"/>
      <c r="D33" s="6"/>
    </row>
    <row r="34" spans="1:4" x14ac:dyDescent="0.2">
      <c r="A34" s="17"/>
      <c r="B34" s="21" t="s">
        <v>25</v>
      </c>
      <c r="C34" s="1"/>
      <c r="D34" s="6"/>
    </row>
    <row r="35" spans="1:4" x14ac:dyDescent="0.2">
      <c r="A35" s="17"/>
      <c r="B35" s="21" t="s">
        <v>26</v>
      </c>
      <c r="C35" s="1"/>
      <c r="D35" s="6"/>
    </row>
    <row r="36" spans="1:4" x14ac:dyDescent="0.2">
      <c r="A36" s="17"/>
      <c r="B36" s="21" t="s">
        <v>27</v>
      </c>
      <c r="C36" s="1"/>
      <c r="D36" s="6"/>
    </row>
    <row r="37" spans="1:4" x14ac:dyDescent="0.2">
      <c r="A37" s="17"/>
      <c r="B37" s="21" t="s">
        <v>28</v>
      </c>
      <c r="C37" s="1"/>
      <c r="D37" s="6"/>
    </row>
    <row r="38" spans="1:4" x14ac:dyDescent="0.2">
      <c r="A38" s="17"/>
      <c r="B38" s="21" t="s">
        <v>6</v>
      </c>
      <c r="C38" s="1"/>
      <c r="D38" s="6"/>
    </row>
    <row r="39" spans="1:4" x14ac:dyDescent="0.2">
      <c r="A39" s="17"/>
      <c r="B39" s="21" t="s">
        <v>29</v>
      </c>
      <c r="C39" s="1"/>
      <c r="D39" s="6"/>
    </row>
    <row r="40" spans="1:4" x14ac:dyDescent="0.2">
      <c r="A40" s="15" t="s">
        <v>10</v>
      </c>
      <c r="B40" s="19"/>
      <c r="C40" s="9">
        <f>+SUM(C41:C43)</f>
        <v>0</v>
      </c>
      <c r="D40" s="10">
        <f>+SUM(D41:D43)</f>
        <v>0</v>
      </c>
    </row>
    <row r="41" spans="1:4" x14ac:dyDescent="0.2">
      <c r="A41" s="17"/>
      <c r="B41" s="21" t="s">
        <v>3</v>
      </c>
      <c r="C41" s="1"/>
      <c r="D41" s="6"/>
    </row>
    <row r="42" spans="1:4" x14ac:dyDescent="0.2">
      <c r="A42" s="17"/>
      <c r="B42" s="21" t="s">
        <v>4</v>
      </c>
      <c r="C42" s="1"/>
      <c r="D42" s="6"/>
    </row>
    <row r="43" spans="1:4" x14ac:dyDescent="0.2">
      <c r="A43" s="17"/>
      <c r="B43" s="21" t="s">
        <v>5</v>
      </c>
      <c r="C43" s="1"/>
      <c r="D43" s="6"/>
    </row>
    <row r="44" spans="1:4" x14ac:dyDescent="0.2">
      <c r="A44" s="15" t="s">
        <v>52</v>
      </c>
      <c r="B44" s="19"/>
      <c r="C44" s="9">
        <f>+SUM(C45:C49)</f>
        <v>0</v>
      </c>
      <c r="D44" s="10">
        <f>+SUM(D45:D49)</f>
        <v>0</v>
      </c>
    </row>
    <row r="45" spans="1:4" x14ac:dyDescent="0.2">
      <c r="A45" s="17"/>
      <c r="B45" s="21" t="s">
        <v>30</v>
      </c>
      <c r="C45" s="1"/>
      <c r="D45" s="6"/>
    </row>
    <row r="46" spans="1:4" x14ac:dyDescent="0.2">
      <c r="A46" s="17"/>
      <c r="B46" s="21" t="s">
        <v>31</v>
      </c>
      <c r="C46" s="1"/>
      <c r="D46" s="6"/>
    </row>
    <row r="47" spans="1:4" x14ac:dyDescent="0.2">
      <c r="A47" s="17"/>
      <c r="B47" s="21" t="s">
        <v>32</v>
      </c>
      <c r="C47" s="1"/>
      <c r="D47" s="6"/>
    </row>
    <row r="48" spans="1:4" x14ac:dyDescent="0.2">
      <c r="A48" s="17"/>
      <c r="B48" s="21" t="s">
        <v>33</v>
      </c>
      <c r="C48" s="1"/>
      <c r="D48" s="6"/>
    </row>
    <row r="49" spans="1:4" x14ac:dyDescent="0.2">
      <c r="A49" s="17"/>
      <c r="B49" s="21" t="s">
        <v>34</v>
      </c>
      <c r="C49" s="1"/>
      <c r="D49" s="6"/>
    </row>
    <row r="50" spans="1:4" x14ac:dyDescent="0.2">
      <c r="A50" s="15" t="s">
        <v>53</v>
      </c>
      <c r="B50" s="19"/>
      <c r="C50" s="9">
        <f>+SUM(C51:C56)</f>
        <v>646886.79</v>
      </c>
      <c r="D50" s="10">
        <f>+SUM(D51:D56)</f>
        <v>1354076.34</v>
      </c>
    </row>
    <row r="51" spans="1:4" x14ac:dyDescent="0.2">
      <c r="A51" s="17"/>
      <c r="B51" s="21" t="s">
        <v>35</v>
      </c>
      <c r="C51" s="1">
        <f>+SUM('[1]EdoRes - Profit or Loss St.'!$C$212:$C$213)</f>
        <v>646886.79</v>
      </c>
      <c r="D51" s="6">
        <f>+[2]EA!$C$176+[2]EA!$C$178</f>
        <v>1354076.34</v>
      </c>
    </row>
    <row r="52" spans="1:4" x14ac:dyDescent="0.2">
      <c r="A52" s="17"/>
      <c r="B52" s="21" t="s">
        <v>7</v>
      </c>
      <c r="C52" s="1"/>
      <c r="D52" s="6"/>
    </row>
    <row r="53" spans="1:4" x14ac:dyDescent="0.2">
      <c r="A53" s="17"/>
      <c r="B53" s="21" t="s">
        <v>36</v>
      </c>
      <c r="C53" s="1"/>
      <c r="D53" s="6"/>
    </row>
    <row r="54" spans="1:4" x14ac:dyDescent="0.2">
      <c r="A54" s="17"/>
      <c r="B54" s="21" t="s">
        <v>37</v>
      </c>
      <c r="C54" s="1"/>
      <c r="D54" s="6"/>
    </row>
    <row r="55" spans="1:4" x14ac:dyDescent="0.2">
      <c r="A55" s="17"/>
      <c r="B55" s="21" t="s">
        <v>38</v>
      </c>
      <c r="C55" s="1"/>
      <c r="D55" s="6"/>
    </row>
    <row r="56" spans="1:4" x14ac:dyDescent="0.2">
      <c r="A56" s="17"/>
      <c r="B56" s="21" t="s">
        <v>39</v>
      </c>
      <c r="C56" s="1"/>
      <c r="D56" s="6"/>
    </row>
    <row r="57" spans="1:4" x14ac:dyDescent="0.2">
      <c r="A57" s="15" t="s">
        <v>48</v>
      </c>
      <c r="B57" s="19"/>
      <c r="C57" s="9">
        <f>+C58</f>
        <v>0</v>
      </c>
      <c r="D57" s="10">
        <f>+D58</f>
        <v>0</v>
      </c>
    </row>
    <row r="58" spans="1:4" x14ac:dyDescent="0.2">
      <c r="A58" s="17"/>
      <c r="B58" s="21" t="s">
        <v>43</v>
      </c>
      <c r="C58" s="1"/>
      <c r="D58" s="6"/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+C57+C50+C44+C40+C30+C26</f>
        <v>4619623.6099999994</v>
      </c>
      <c r="D60" s="11">
        <f>+D57+D50+D44+D40+D30+D26</f>
        <v>11691173.989999998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+C23-C60</f>
        <v>2406772.5500000007</v>
      </c>
      <c r="D62" s="10">
        <f>+D23-D60</f>
        <v>-776012.18999999762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8" spans="2:3" ht="22.5" x14ac:dyDescent="0.2">
      <c r="B68" s="29" t="s">
        <v>55</v>
      </c>
    </row>
    <row r="71" spans="2:3" x14ac:dyDescent="0.2">
      <c r="B71" s="29" t="s">
        <v>56</v>
      </c>
      <c r="C71" s="30" t="s">
        <v>58</v>
      </c>
    </row>
    <row r="72" spans="2:3" ht="45" x14ac:dyDescent="0.2">
      <c r="B72" s="29" t="s">
        <v>57</v>
      </c>
      <c r="C72" s="31" t="s">
        <v>59</v>
      </c>
    </row>
    <row r="73" spans="2:3" x14ac:dyDescent="0.2">
      <c r="B73" s="29"/>
      <c r="C73" s="30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  <ignoredErrors>
    <ignoredError sqref="D29:D62 D14:D15 D4 D16:D28 C4:C12 C40:C50 C30:C35 C52:C62 C22:C26 C16:C20 C13 C14:C15 C21 D13 C27:C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SK CONTADORES</cp:lastModifiedBy>
  <cp:lastPrinted>2018-04-13T07:26:20Z</cp:lastPrinted>
  <dcterms:created xsi:type="dcterms:W3CDTF">2012-12-11T20:29:16Z</dcterms:created>
  <dcterms:modified xsi:type="dcterms:W3CDTF">2018-07-15T23:19:37Z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