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1er Trimestre 2018\Información Contable\excel\"/>
    </mc:Choice>
  </mc:AlternateContent>
  <bookViews>
    <workbookView xWindow="0" yWindow="0" windowWidth="20490" windowHeight="7335" tabRatio="863" activeTab="9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state="hidden" r:id="rId11"/>
    <sheet name="Memoria" sheetId="65" state="hidden" r:id="rId12"/>
    <sheet name="Memoria (I)" sheetId="23" state="hidden" r:id="rId13"/>
  </sheets>
  <externalReferences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C59" i="60" l="1"/>
  <c r="C60" i="60"/>
  <c r="F46" i="65" l="1"/>
  <c r="F44" i="65"/>
  <c r="F45" i="65"/>
  <c r="F47" i="65"/>
  <c r="F42" i="65"/>
  <c r="F41" i="65"/>
  <c r="F43" i="65"/>
  <c r="F40" i="65"/>
  <c r="F39" i="65"/>
  <c r="F37" i="65"/>
  <c r="F38" i="65"/>
  <c r="F36" i="65"/>
  <c r="D7" i="64"/>
  <c r="D26" i="64"/>
  <c r="D5" i="64"/>
  <c r="D35" i="64" s="1"/>
  <c r="D36" i="64" s="1"/>
  <c r="D15" i="63"/>
  <c r="D6" i="63"/>
  <c r="D46" i="62" l="1"/>
  <c r="C46" i="62"/>
  <c r="D9" i="62"/>
  <c r="D15" i="62" s="1"/>
  <c r="C9" i="62"/>
  <c r="C15" i="62" s="1"/>
  <c r="C15" i="61"/>
  <c r="C9" i="61"/>
  <c r="C8" i="61"/>
  <c r="C124" i="60" l="1"/>
  <c r="C123" i="60"/>
  <c r="C122" i="60"/>
  <c r="C121" i="60"/>
  <c r="C120" i="60"/>
  <c r="C119" i="60"/>
  <c r="C118" i="60"/>
  <c r="C117" i="60"/>
  <c r="C116" i="60"/>
  <c r="C111" i="60"/>
  <c r="C106" i="60"/>
  <c r="C103" i="60"/>
  <c r="C102" i="60"/>
  <c r="C101" i="60"/>
  <c r="C100" i="60"/>
  <c r="C99" i="60"/>
  <c r="C189" i="60"/>
  <c r="C187" i="60"/>
  <c r="C125" i="60"/>
  <c r="C91" i="60"/>
  <c r="C70" i="60" s="1"/>
  <c r="C56" i="60"/>
  <c r="C55" i="60" s="1"/>
  <c r="C115" i="60" l="1"/>
  <c r="C105" i="60"/>
  <c r="C98" i="60"/>
  <c r="C184" i="60"/>
  <c r="C183" i="60" s="1"/>
  <c r="C97" i="60" l="1"/>
  <c r="C96" i="60" s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<sst xmlns="http://schemas.openxmlformats.org/spreadsheetml/2006/main" count="901" uniqueCount="638">
  <si>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</si>
  <si>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</si>
  <si>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</si>
  <si>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</si>
  <si>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</si>
  <si>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</si>
  <si>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</si>
  <si>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</si>
  <si>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</si>
  <si>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</si>
  <si>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</si>
  <si>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</si>
  <si>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</si>
  <si>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</si>
  <si>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</si>
  <si>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</si>
  <si>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</si>
  <si>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</si>
  <si>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</si>
  <si>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</si>
  <si>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</si>
  <si>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</si>
  <si>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</si>
  <si>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</si>
  <si>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</si>
  <si>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</si>
  <si>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</si>
  <si>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</si>
  <si>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</si>
  <si>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</si>
  <si>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</si>
  <si>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</si>
  <si>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</si>
  <si>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</si>
  <si>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</si>
  <si>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</si>
  <si>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</si>
  <si>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</si>
  <si>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</si>
  <si>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</si>
  <si>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</si>
  <si>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</si>
  <si>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</si>
  <si>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</si>
  <si>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</si>
  <si>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</si>
  <si>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</si>
  <si>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</si>
  <si>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</si>
  <si>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</si>
  <si>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</si>
  <si>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</si>
  <si>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</si>
  <si>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</si>
  <si>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</si>
  <si>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</si>
  <si>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</si>
  <si>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</si>
  <si>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</si>
  <si>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</si>
  <si>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</si>
  <si>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</si>
  <si>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</si>
  <si>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</si>
  <si>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</si>
  <si>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</si>
  <si>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</si>
  <si>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</si>
  <si>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</si>
  <si>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</si>
  <si>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</si>
  <si>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</si>
  <si>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</si>
  <si>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</si>
  <si>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</si>
  <si>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</si>
  <si>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</si>
  <si>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</si>
  <si>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</si>
  <si>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</si>
  <si>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</si>
  <si>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</si>
  <si>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</si>
  <si>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</si>
  <si>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</si>
  <si>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</si>
  <si>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</si>
  <si>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</si>
  <si>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</si>
  <si>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</si>
  <si>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</si>
  <si>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</si>
  <si>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</si>
  <si>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</si>
  <si>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</si>
  <si>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</si>
  <si>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</si>
  <si>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</si>
  <si>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</si>
  <si>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</si>
  <si>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</si>
  <si>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</si>
  <si>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</si>
  <si>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</si>
  <si>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</si>
  <si>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</si>
  <si>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</si>
  <si>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</si>
  <si>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</si>
  <si>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</si>
  <si>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</si>
  <si>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</si>
  <si>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</si>
  <si>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</si>
  <si>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</si>
  <si>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</si>
  <si>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</si>
  <si>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</si>
  <si>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</si>
  <si>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</si>
  <si>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</si>
  <si>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</si>
  <si>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</si>
  <si>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</si>
  <si>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</si>
  <si>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</si>
  <si>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</si>
  <si>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</si>
  <si>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</si>
  <si>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</si>
  <si>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</si>
  <si>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</si>
  <si>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</si>
  <si>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</si>
  <si>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</si>
  <si>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</si>
  <si>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</si>
  <si>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</si>
  <si>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</si>
  <si>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</si>
  <si>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</si>
  <si>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</si>
  <si>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</si>
  <si>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</si>
  <si>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</si>
  <si>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</si>
  <si>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</si>
  <si>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</si>
  <si>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</si>
  <si>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</si>
  <si>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</si>
  <si>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</si>
  <si>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</si>
  <si>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</si>
  <si>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</si>
  <si>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</si>
  <si>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</si>
  <si>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</si>
  <si>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</si>
  <si>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</si>
  <si>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</si>
  <si>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</si>
  <si>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</si>
  <si>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</si>
  <si>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</si>
  <si>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</si>
  <si>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</si>
  <si>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</si>
  <si>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</si>
  <si>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</si>
  <si>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</si>
  <si>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</si>
  <si>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</si>
  <si>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</si>
  <si>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</si>
  <si>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</si>
  <si>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</si>
  <si>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</si>
  <si>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</si>
  <si>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</si>
  <si>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</si>
  <si>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</si>
  <si>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</si>
  <si>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</si>
  <si>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</si>
  <si>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</si>
  <si>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</si>
  <si>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</si>
  <si>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</si>
  <si>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</si>
  <si>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</si>
  <si>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</si>
  <si>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</si>
  <si>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</si>
  <si>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</si>
  <si>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</si>
  <si>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</si>
  <si>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</si>
  <si>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</si>
  <si>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</si>
  <si>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</si>
  <si>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</si>
  <si>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</si>
  <si>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</si>
  <si>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</si>
  <si>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</si>
  <si>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</si>
  <si>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</si>
  <si>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</si>
  <si>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</si>
  <si>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</si>
  <si>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</si>
  <si>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</si>
  <si>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</si>
  <si>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</si>
  <si>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</si>
  <si>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</si>
  <si>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</si>
  <si>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</si>
  <si>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</si>
  <si>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</si>
  <si>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</si>
  <si>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</si>
  <si>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</si>
  <si>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</si>
  <si>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</si>
  <si>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</si>
  <si>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</si>
  <si>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</si>
  <si>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</si>
  <si>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</si>
  <si>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</si>
  <si>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</si>
  <si>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</si>
  <si>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</si>
  <si>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</si>
  <si>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</si>
  <si>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</si>
  <si>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</si>
  <si>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</si>
  <si>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</si>
  <si>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</si>
  <si>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</si>
  <si>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</si>
  <si>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</si>
  <si>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</si>
  <si>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</si>
  <si>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</si>
  <si>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</si>
  <si>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</si>
  <si>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</si>
  <si>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</si>
  <si>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</si>
  <si>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</si>
  <si>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</si>
  <si>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</si>
  <si>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</si>
  <si>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</si>
  <si>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</si>
  <si>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</si>
  <si>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</si>
  <si>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</si>
  <si>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</si>
  <si>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</si>
  <si>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</si>
  <si>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</si>
  <si>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</si>
  <si>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</si>
  <si>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</si>
  <si>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</si>
  <si>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</si>
  <si>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</si>
  <si>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</si>
  <si>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</si>
  <si>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</si>
  <si>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</si>
  <si>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</si>
  <si>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</si>
  <si>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</si>
  <si>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</si>
  <si>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</si>
  <si>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</si>
  <si>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</si>
  <si>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</si>
  <si>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</si>
  <si>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</si>
  <si>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</si>
  <si>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</si>
  <si>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</si>
  <si>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</si>
  <si>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</si>
  <si>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</si>
  <si>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</si>
  <si>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</si>
  <si>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</si>
  <si>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</si>
  <si>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</si>
  <si>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</si>
  <si>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</si>
  <si>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</si>
  <si>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</si>
  <si>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</si>
  <si>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</si>
  <si>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</si>
  <si>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</si>
  <si>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</si>
  <si>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</si>
  <si>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</si>
  <si>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</si>
  <si>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</si>
  <si>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</si>
  <si>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</si>
  <si>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</si>
  <si>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</si>
  <si>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</si>
  <si>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</si>
  <si>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</si>
  <si>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</si>
  <si>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</si>
  <si>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</si>
  <si>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</si>
  <si>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</si>
  <si>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</si>
  <si>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</si>
  <si>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</si>
  <si>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</si>
  <si>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</si>
  <si>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</si>
  <si>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</si>
  <si>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</si>
  <si>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</si>
  <si>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</si>
  <si>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</si>
  <si>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</si>
  <si>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</si>
  <si>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</si>
  <si>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</si>
  <si>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</si>
  <si>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</si>
  <si>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</si>
  <si>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</si>
  <si>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</si>
  <si>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</si>
  <si>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</si>
  <si>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</si>
  <si>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</si>
  <si>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</si>
  <si>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</si>
  <si>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</si>
  <si>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</si>
  <si>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</si>
  <si>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</si>
  <si>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</si>
  <si>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</si>
  <si>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</si>
  <si>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</si>
  <si>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</si>
  <si>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</si>
  <si>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</si>
  <si>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</si>
  <si>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</si>
  <si>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</si>
  <si>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</si>
  <si>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</si>
  <si>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</si>
  <si>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</si>
  <si>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</si>
  <si>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</si>
  <si>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</si>
  <si>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</si>
  <si>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</si>
  <si>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</si>
  <si>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</si>
  <si>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</si>
  <si>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</si>
  <si>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</si>
  <si>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</si>
  <si>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</si>
  <si>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</si>
  <si>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</si>
  <si>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</si>
  <si>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</si>
  <si>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</si>
  <si>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</si>
  <si>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</si>
  <si>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</si>
  <si>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</si>
  <si>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</si>
  <si>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</si>
  <si>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</si>
  <si>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</si>
  <si>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</si>
  <si>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</si>
  <si>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</si>
  <si>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</si>
  <si>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</si>
  <si>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</si>
  <si>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</si>
  <si>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</si>
  <si>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</si>
  <si>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</si>
  <si>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</si>
  <si>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</si>
  <si>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</si>
  <si>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</si>
  <si>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</si>
  <si>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</si>
  <si>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</si>
  <si>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</si>
  <si>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</si>
  <si>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</si>
  <si>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</si>
  <si>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</si>
  <si>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</si>
  <si>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</si>
  <si>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</si>
  <si>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</si>
  <si>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</si>
  <si>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</si>
  <si>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</si>
  <si>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</si>
  <si>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</si>
  <si>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</si>
  <si>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</si>
  <si>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</si>
  <si>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</si>
  <si>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</si>
  <si>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</si>
  <si>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</si>
  <si>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</si>
  <si>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</si>
  <si>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</si>
  <si>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</si>
  <si>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</si>
  <si>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</si>
  <si>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</si>
  <si>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</si>
  <si>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</si>
  <si>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</si>
  <si>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</si>
  <si>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</si>
  <si>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</si>
  <si>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</si>
  <si>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</si>
  <si>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</si>
  <si>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</si>
  <si>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</si>
  <si>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</si>
  <si>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</si>
  <si>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</si>
  <si>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</si>
  <si>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</si>
  <si>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</si>
  <si>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</si>
  <si>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</si>
  <si>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</si>
  <si>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</si>
  <si>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</si>
  <si>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</si>
  <si>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</si>
  <si>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</si>
  <si>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</si>
  <si>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</si>
  <si>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</si>
  <si>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</si>
  <si>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</si>
  <si>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</si>
  <si>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</si>
  <si>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</si>
  <si>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</si>
  <si>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</si>
  <si>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</si>
  <si>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</si>
  <si>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</si>
  <si>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</si>
  <si>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</si>
  <si>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</si>
  <si>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</si>
  <si>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</si>
  <si>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</si>
  <si>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</si>
  <si>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</si>
  <si>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</si>
  <si>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</si>
  <si>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</si>
  <si>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</si>
  <si>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</si>
  <si>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</si>
  <si>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</si>
  <si>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</si>
  <si>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</si>
  <si>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</si>
  <si>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</si>
  <si>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</si>
  <si>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</si>
  <si>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</si>
  <si>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</si>
  <si>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</si>
  <si>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</si>
  <si>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</si>
  <si>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</si>
  <si>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</si>
  <si>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</si>
  <si>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</si>
  <si>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</si>
  <si>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</si>
  <si>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</si>
  <si>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</si>
  <si>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</si>
  <si>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</si>
  <si>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</si>
  <si>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</si>
  <si>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</si>
  <si>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</si>
  <si>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</si>
  <si>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</si>
  <si>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</si>
  <si>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</si>
  <si>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</si>
  <si>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</si>
  <si>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</si>
  <si>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</si>
  <si>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</si>
  <si>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</si>
  <si>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</si>
  <si>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</si>
  <si>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</si>
  <si>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</si>
  <si>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</si>
  <si>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</si>
  <si>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</si>
  <si>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</si>
  <si>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</si>
  <si>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</si>
  <si>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</si>
  <si>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</si>
  <si>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</si>
  <si>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</si>
  <si>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</si>
  <si>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</si>
  <si>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</si>
  <si>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</si>
  <si>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</si>
  <si>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</si>
  <si>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</si>
  <si>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</si>
  <si>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</si>
  <si>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</si>
  <si>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</si>
  <si>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</si>
  <si>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</si>
  <si>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</si>
  <si>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</si>
  <si>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</si>
  <si>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</si>
  <si>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</si>
  <si>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</si>
  <si>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</si>
  <si>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</si>
  <si>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</si>
  <si>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</si>
  <si>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</si>
  <si>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</si>
  <si>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</si>
  <si>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</si>
  <si>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</si>
  <si>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</si>
  <si>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</si>
  <si>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</si>
  <si>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</si>
  <si>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</si>
  <si>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</si>
  <si>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</si>
  <si>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</si>
  <si>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</si>
  <si>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</si>
  <si>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</si>
  <si>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</si>
  <si>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</si>
  <si>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</si>
  <si>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</si>
  <si>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</si>
  <si>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</si>
  <si>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</si>
  <si>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</si>
  <si>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</si>
  <si>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</si>
  <si>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</si>
  <si>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</si>
  <si>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</si>
  <si>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</si>
  <si>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</si>
  <si>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</si>
  <si>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</si>
  <si>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</si>
  <si>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</si>
  <si>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</si>
  <si>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</si>
  <si>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</si>
  <si>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</si>
  <si>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</si>
  <si>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</si>
  <si>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</si>
  <si>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</si>
  <si>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</si>
  <si>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</si>
  <si>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</si>
  <si>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</si>
  <si>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</si>
  <si>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</si>
  <si>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</si>
  <si>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</si>
  <si>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</si>
  <si>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</si>
  <si>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</si>
  <si>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</si>
  <si>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</si>
  <si>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</si>
  <si>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</si>
  <si>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</si>
  <si>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</si>
  <si>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</si>
  <si>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</si>
  <si>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</si>
  <si>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</si>
  <si>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</si>
  <si>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</si>
  <si>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</si>
  <si>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LAS MUJERES</t>
  </si>
  <si>
    <t>Correspondiente del 01 DE ENERO al 31 DE MARZO DE 208</t>
  </si>
  <si>
    <t>para pago inmediato</t>
  </si>
  <si>
    <t>a contraentrega de servicio</t>
  </si>
  <si>
    <t>fondo de ahorro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</si>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</sst>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9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%20de%20Comprob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3%20MARZO/EEFFMA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 refreshError="1">
        <row r="12">
          <cell r="C12">
            <v>1271453.8999999999</v>
          </cell>
          <cell r="F12">
            <v>1800094.61</v>
          </cell>
        </row>
        <row r="371">
          <cell r="H371">
            <v>1242756.1200000001</v>
          </cell>
        </row>
        <row r="372">
          <cell r="H372">
            <v>22320098.140000001</v>
          </cell>
        </row>
        <row r="374">
          <cell r="H374">
            <v>475145.71</v>
          </cell>
        </row>
        <row r="378">
          <cell r="H378">
            <v>0</v>
          </cell>
        </row>
        <row r="381">
          <cell r="H381">
            <v>1409.39</v>
          </cell>
        </row>
        <row r="387">
          <cell r="G387">
            <v>831660.76</v>
          </cell>
        </row>
        <row r="389">
          <cell r="G389">
            <v>299999.96999999997</v>
          </cell>
        </row>
        <row r="391">
          <cell r="G391">
            <v>5728.18</v>
          </cell>
        </row>
        <row r="394">
          <cell r="G394">
            <v>176192.27</v>
          </cell>
        </row>
        <row r="397">
          <cell r="G397">
            <v>218946.44</v>
          </cell>
        </row>
        <row r="403">
          <cell r="G403">
            <v>2129.34</v>
          </cell>
        </row>
        <row r="406">
          <cell r="G406">
            <v>6500</v>
          </cell>
        </row>
        <row r="410">
          <cell r="G410">
            <v>15910.36</v>
          </cell>
        </row>
        <row r="414">
          <cell r="G414">
            <v>1740</v>
          </cell>
        </row>
        <row r="416">
          <cell r="G416">
            <v>92733.48</v>
          </cell>
        </row>
        <row r="420">
          <cell r="G420">
            <v>19754.009999999998</v>
          </cell>
        </row>
        <row r="423">
          <cell r="G423">
            <v>3196</v>
          </cell>
        </row>
        <row r="426">
          <cell r="G426">
            <v>9207.5</v>
          </cell>
        </row>
        <row r="428">
          <cell r="G428">
            <v>259</v>
          </cell>
        </row>
        <row r="430">
          <cell r="G430">
            <v>12131.9</v>
          </cell>
        </row>
        <row r="433">
          <cell r="G433">
            <v>18514</v>
          </cell>
        </row>
        <row r="438">
          <cell r="G438">
            <v>166658.76</v>
          </cell>
        </row>
        <row r="439">
          <cell r="G439">
            <v>192037.71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Q13">
            <v>4641036.5999999996</v>
          </cell>
        </row>
        <row r="114">
          <cell r="Q114">
            <v>1701620.1399999992</v>
          </cell>
        </row>
      </sheetData>
      <sheetData sheetId="1">
        <row r="27">
          <cell r="E27">
            <v>2073299.68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36" activePane="bottomLeft" state="frozen"/>
      <selection activeCell="A14" sqref="A14:B14"/>
      <selection pane="bottomLeft" activeCell="B57" sqref="B57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628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629</v>
      </c>
      <c r="B3" s="157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2" spans="1:2" ht="22.5" x14ac:dyDescent="0.2">
      <c r="B42" s="152" t="s">
        <v>633</v>
      </c>
    </row>
    <row r="43" spans="1:2" x14ac:dyDescent="0.2">
      <c r="B43" s="152"/>
    </row>
    <row r="44" spans="1:2" x14ac:dyDescent="0.2">
      <c r="B44" s="152" t="s">
        <v>634</v>
      </c>
    </row>
    <row r="45" spans="1:2" ht="22.5" x14ac:dyDescent="0.2">
      <c r="B45" s="152" t="s">
        <v>636</v>
      </c>
    </row>
    <row r="46" spans="1:2" x14ac:dyDescent="0.2">
      <c r="B46" s="153" t="s">
        <v>635</v>
      </c>
    </row>
    <row r="47" spans="1:2" ht="22.5" x14ac:dyDescent="0.2">
      <c r="B47" s="154" t="s">
        <v>637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tabSelected="1" topLeftCell="A9" workbookViewId="0">
      <selection activeCell="C32" sqref="C3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1" t="str">
        <f>'Notas a los Edos Financieros'!A1</f>
        <v>INSTITUTO MUNICIPAL DE LAS MUJERES</v>
      </c>
      <c r="B1" s="161"/>
      <c r="C1" s="161"/>
      <c r="D1" s="161"/>
    </row>
    <row r="2" spans="1:4" s="94" customFormat="1" ht="18.95" customHeight="1" x14ac:dyDescent="0.25">
      <c r="A2" s="161" t="s">
        <v>624</v>
      </c>
      <c r="B2" s="161"/>
      <c r="C2" s="161"/>
      <c r="D2" s="161"/>
    </row>
    <row r="3" spans="1:4" s="94" customFormat="1" ht="18.95" customHeight="1" x14ac:dyDescent="0.25">
      <c r="A3" s="161" t="str">
        <f>'Notas a los Edos Financieros'!A3</f>
        <v>Correspondiente del 01 DE ENERO al 31 DE MARZO DE 208</v>
      </c>
      <c r="B3" s="161"/>
      <c r="C3" s="161"/>
      <c r="D3" s="161"/>
    </row>
    <row r="4" spans="1:4" s="97" customFormat="1" ht="18.95" customHeight="1" x14ac:dyDescent="0.2">
      <c r="A4" s="162" t="s">
        <v>620</v>
      </c>
      <c r="B4" s="162"/>
      <c r="C4" s="162"/>
      <c r="D4" s="16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f>+'[2]FORMATO PRESUPUESTO VS EJERCIDO'!$Q$13</f>
        <v>4641036.5999999996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546225.31999999995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546225.31999999995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951.17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951.17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5186310.75</v>
      </c>
    </row>
    <row r="22" spans="1:4" x14ac:dyDescent="0.2">
      <c r="D22" s="143"/>
    </row>
    <row r="24" spans="1:4" ht="22.5" x14ac:dyDescent="0.2">
      <c r="B24" s="152" t="s">
        <v>633</v>
      </c>
    </row>
    <row r="25" spans="1:4" x14ac:dyDescent="0.2">
      <c r="B25" s="152"/>
    </row>
    <row r="26" spans="1:4" x14ac:dyDescent="0.2">
      <c r="B26" s="152" t="s">
        <v>634</v>
      </c>
    </row>
    <row r="27" spans="1:4" ht="22.5" x14ac:dyDescent="0.2">
      <c r="B27" s="152" t="s">
        <v>636</v>
      </c>
    </row>
    <row r="28" spans="1:4" x14ac:dyDescent="0.2">
      <c r="B28" s="153" t="s">
        <v>635</v>
      </c>
    </row>
    <row r="29" spans="1:4" ht="22.5" x14ac:dyDescent="0.2">
      <c r="B29" s="154" t="s">
        <v>637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opLeftCell="A31" workbookViewId="0">
      <selection activeCell="B47" sqref="B41:B4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3" t="str">
        <f>'Notas a los Edos Financieros'!A1</f>
        <v>INSTITUTO MUNICIPAL DE LAS MUJERES</v>
      </c>
      <c r="B1" s="163"/>
      <c r="C1" s="163"/>
      <c r="D1" s="163"/>
    </row>
    <row r="2" spans="1:4" s="124" customFormat="1" ht="18.95" customHeight="1" x14ac:dyDescent="0.25">
      <c r="A2" s="163" t="s">
        <v>625</v>
      </c>
      <c r="B2" s="163"/>
      <c r="C2" s="163"/>
      <c r="D2" s="163"/>
    </row>
    <row r="3" spans="1:4" s="124" customFormat="1" ht="18.95" customHeight="1" x14ac:dyDescent="0.25">
      <c r="A3" s="163" t="str">
        <f>'Notas a los Edos Financieros'!A3</f>
        <v>Correspondiente del 01 DE ENERO al 31 DE MARZO DE 208</v>
      </c>
      <c r="B3" s="163"/>
      <c r="C3" s="163"/>
      <c r="D3" s="163"/>
    </row>
    <row r="4" spans="1:4" s="125" customFormat="1" x14ac:dyDescent="0.2">
      <c r="A4" s="164"/>
      <c r="B4" s="164"/>
      <c r="C4" s="164"/>
      <c r="D4" s="164"/>
    </row>
    <row r="5" spans="1:4" x14ac:dyDescent="0.2">
      <c r="A5" s="126" t="s">
        <v>168</v>
      </c>
      <c r="B5" s="127"/>
      <c r="C5" s="128"/>
      <c r="D5" s="129">
        <f>+'[2]FORMATO PRESUPUESTO VS EJERCIDO'!$Q$114</f>
        <v>1701620.1399999992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12082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10150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1932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383761.54</v>
      </c>
    </row>
    <row r="27" spans="1:4" x14ac:dyDescent="0.2">
      <c r="A27" s="110"/>
      <c r="B27" s="135" t="s">
        <v>133</v>
      </c>
      <c r="C27" s="112">
        <v>358696.47</v>
      </c>
      <c r="D27" s="136"/>
    </row>
    <row r="28" spans="1:4" x14ac:dyDescent="0.2">
      <c r="A28" s="110"/>
      <c r="B28" s="135" t="s">
        <v>131</v>
      </c>
      <c r="C28" s="112">
        <v>25065.07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5" x14ac:dyDescent="0.2">
      <c r="A33" s="110"/>
      <c r="B33" s="138" t="s">
        <v>148</v>
      </c>
      <c r="C33" s="120">
        <v>0</v>
      </c>
      <c r="D33" s="137"/>
    </row>
    <row r="34" spans="1:5" x14ac:dyDescent="0.2">
      <c r="A34" s="130"/>
      <c r="B34" s="139"/>
      <c r="C34" s="140"/>
      <c r="D34" s="141"/>
    </row>
    <row r="35" spans="1:5" x14ac:dyDescent="0.2">
      <c r="A35" s="127" t="s">
        <v>147</v>
      </c>
      <c r="B35" s="127"/>
      <c r="C35" s="128"/>
      <c r="D35" s="129">
        <f>+D5-D7+D26</f>
        <v>2073299.6799999992</v>
      </c>
    </row>
    <row r="36" spans="1:5" x14ac:dyDescent="0.2">
      <c r="D36" s="143">
        <f>+'[2]EDO ACTIVIDADES'!$E$27-D35</f>
        <v>0</v>
      </c>
    </row>
    <row r="41" spans="1:5" ht="22.5" x14ac:dyDescent="0.2">
      <c r="B41" s="152" t="s">
        <v>633</v>
      </c>
      <c r="C41" s="153"/>
      <c r="D41" s="153"/>
      <c r="E41" s="153"/>
    </row>
    <row r="42" spans="1:5" x14ac:dyDescent="0.2">
      <c r="B42" s="152"/>
      <c r="C42" s="153"/>
      <c r="D42" s="153"/>
      <c r="E42" s="153"/>
    </row>
    <row r="43" spans="1:5" x14ac:dyDescent="0.2">
      <c r="B43" s="152" t="s">
        <v>634</v>
      </c>
      <c r="C43" s="153"/>
      <c r="D43" s="153"/>
    </row>
    <row r="44" spans="1:5" ht="22.5" x14ac:dyDescent="0.2">
      <c r="B44" s="152" t="s">
        <v>636</v>
      </c>
      <c r="C44" s="153"/>
      <c r="D44" s="153"/>
    </row>
    <row r="45" spans="1:5" x14ac:dyDescent="0.2">
      <c r="B45" s="153" t="s">
        <v>635</v>
      </c>
      <c r="C45" s="86"/>
      <c r="D45" s="86"/>
      <c r="E45" s="86"/>
    </row>
    <row r="46" spans="1:5" ht="22.5" x14ac:dyDescent="0.2">
      <c r="B46" s="154" t="s">
        <v>637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25" zoomScale="80" zoomScaleNormal="80" workbookViewId="0">
      <selection activeCell="E59" sqref="E59"/>
    </sheetView>
  </sheetViews>
  <sheetFormatPr baseColWidth="10" defaultColWidth="9.140625" defaultRowHeight="11.25" x14ac:dyDescent="0.2"/>
  <cols>
    <col min="1" max="1" width="10" style="86" customWidth="1"/>
    <col min="2" max="2" width="46.1406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5.28515625" style="86" customWidth="1"/>
    <col min="8" max="10" width="5.85546875" style="86" customWidth="1"/>
    <col min="11" max="16384" width="9.140625" style="86"/>
  </cols>
  <sheetData>
    <row r="1" spans="1:10" ht="18.95" customHeight="1" x14ac:dyDescent="0.2">
      <c r="A1" s="160" t="str">
        <f>'Notas a los Edos Financieros'!A1</f>
        <v>INSTITUTO MUNICIPAL DE LAS MUJERES</v>
      </c>
      <c r="B1" s="165"/>
      <c r="C1" s="165"/>
      <c r="D1" s="165"/>
      <c r="E1" s="165"/>
      <c r="F1" s="165"/>
      <c r="G1" s="84" t="s">
        <v>288</v>
      </c>
      <c r="H1" s="85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31 DE MARZO DE 208</v>
      </c>
      <c r="B3" s="167"/>
      <c r="C3" s="167"/>
      <c r="D3" s="167"/>
      <c r="E3" s="167"/>
      <c r="F3" s="167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9554704.0800000001</v>
      </c>
      <c r="E36" s="91">
        <v>0</v>
      </c>
      <c r="F36" s="91">
        <f>+C36+D36-E36</f>
        <v>9554704.0800000001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5186310.75</v>
      </c>
      <c r="E37" s="91">
        <v>9554704.0800000001</v>
      </c>
      <c r="F37" s="91">
        <f>+C37+E37-D37</f>
        <v>4368393.33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f t="shared" ref="F38" si="0">+C38+D38-E38</f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4641036.5999999996</v>
      </c>
      <c r="E39" s="91">
        <v>5186310.75</v>
      </c>
      <c r="F39" s="91">
        <f>+C39+E39-D39</f>
        <v>545274.15000000037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4641036.5999999996</v>
      </c>
      <c r="F40" s="91">
        <f>+C40+E40-D40</f>
        <v>4641036.5999999996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9554704.0800000001</v>
      </c>
      <c r="F41" s="91">
        <f>+C41+E41-D41</f>
        <v>9554704.0800000001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9554704.0800000001</v>
      </c>
      <c r="E42" s="91">
        <v>8598894.1175970603</v>
      </c>
      <c r="F42" s="91">
        <f>+C42+D42-E42</f>
        <v>955809.9624029398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f t="shared" ref="F43" si="1">+C43+D43-E43</f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8598894.1175970603</v>
      </c>
      <c r="E44" s="91">
        <v>1724753.21</v>
      </c>
      <c r="F44" s="91">
        <f>+C44+D44-E44</f>
        <v>6874140.9075970603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1724753.21</v>
      </c>
      <c r="E45" s="91">
        <v>1701620.1399999992</v>
      </c>
      <c r="F45" s="91">
        <f t="shared" ref="F45:F47" si="2">+C45+D45-E45</f>
        <v>23133.070000000764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1701620.1399999992</v>
      </c>
      <c r="E46" s="91">
        <v>0</v>
      </c>
      <c r="F46" s="91">
        <f t="shared" si="2"/>
        <v>1701620.1399999992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f t="shared" si="2"/>
        <v>0</v>
      </c>
    </row>
    <row r="52" spans="1:5" ht="33.75" x14ac:dyDescent="0.2">
      <c r="B52" s="152" t="s">
        <v>633</v>
      </c>
      <c r="C52" s="153"/>
      <c r="D52" s="153"/>
      <c r="E52" s="153"/>
    </row>
    <row r="53" spans="1:5" x14ac:dyDescent="0.2">
      <c r="A53" s="152"/>
      <c r="B53" s="152"/>
      <c r="C53" s="153"/>
      <c r="D53" s="153"/>
      <c r="E53" s="153"/>
    </row>
    <row r="54" spans="1:5" x14ac:dyDescent="0.2">
      <c r="B54" s="152" t="s">
        <v>634</v>
      </c>
      <c r="C54" s="153"/>
      <c r="D54" s="153"/>
      <c r="E54" s="153" t="s">
        <v>635</v>
      </c>
    </row>
    <row r="55" spans="1:5" ht="45" x14ac:dyDescent="0.2">
      <c r="B55" s="152" t="s">
        <v>636</v>
      </c>
      <c r="C55" s="153"/>
      <c r="D55" s="153"/>
      <c r="E55" s="154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zoomScale="80" zoomScaleNormal="80" workbookViewId="0">
      <selection activeCell="B143" sqref="B143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8" t="str">
        <f>'Notas a los Edos Financieros'!A1</f>
        <v>INSTITUTO MUNICIPAL DE LAS MUJERES</v>
      </c>
      <c r="B1" s="159"/>
      <c r="C1" s="159"/>
      <c r="D1" s="159"/>
      <c r="E1" s="159"/>
      <c r="F1" s="15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8" t="str">
        <f>'Notas a los Edos Financieros'!A3</f>
        <v>Correspondiente del 01 DE ENERO al 31 DE MARZO DE 208</v>
      </c>
      <c r="B3" s="159"/>
      <c r="C3" s="159"/>
      <c r="D3" s="159"/>
      <c r="E3" s="159"/>
      <c r="F3" s="159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12592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22338658.140000001</v>
      </c>
      <c r="D52" s="80">
        <v>166658.75</v>
      </c>
      <c r="E52" s="80">
        <v>1834675.42</v>
      </c>
    </row>
    <row r="53" spans="1:9" x14ac:dyDescent="0.2">
      <c r="A53" s="78">
        <v>1231</v>
      </c>
      <c r="B53" s="76" t="s">
        <v>329</v>
      </c>
      <c r="C53" s="80">
        <v>2137597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20201061.140000001</v>
      </c>
      <c r="D55" s="80">
        <v>166658.75</v>
      </c>
      <c r="E55" s="80">
        <v>1834675.42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4431645.7699999996</v>
      </c>
      <c r="D60" s="80">
        <v>191927.64766666657</v>
      </c>
      <c r="E60" s="80">
        <v>2218348.2444375004</v>
      </c>
    </row>
    <row r="61" spans="1:9" x14ac:dyDescent="0.2">
      <c r="A61" s="78">
        <v>1241</v>
      </c>
      <c r="B61" s="76" t="s">
        <v>337</v>
      </c>
      <c r="C61" s="80">
        <v>2456851.79</v>
      </c>
      <c r="D61" s="80">
        <v>78362.342583333259</v>
      </c>
      <c r="E61" s="80">
        <v>1036953.9387708334</v>
      </c>
    </row>
    <row r="62" spans="1:9" x14ac:dyDescent="0.2">
      <c r="A62" s="78">
        <v>1242</v>
      </c>
      <c r="B62" s="76" t="s">
        <v>338</v>
      </c>
      <c r="C62" s="80">
        <v>751218.27</v>
      </c>
      <c r="D62" s="80">
        <v>74507.300083333335</v>
      </c>
      <c r="E62" s="80">
        <v>569503.71700000006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477293</v>
      </c>
      <c r="D64" s="80">
        <v>16245.150000000001</v>
      </c>
      <c r="E64" s="80">
        <v>336486.71666666667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746282.71</v>
      </c>
      <c r="D66" s="80">
        <v>22812.854999999981</v>
      </c>
      <c r="E66" s="80">
        <v>275403.87200000009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16286.4</v>
      </c>
      <c r="D72" s="80">
        <v>109.99</v>
      </c>
      <c r="E72" s="80">
        <v>6135.9627499999997</v>
      </c>
    </row>
    <row r="73" spans="1:9" x14ac:dyDescent="0.2">
      <c r="A73" s="78">
        <v>1251</v>
      </c>
      <c r="B73" s="76" t="s">
        <v>347</v>
      </c>
      <c r="C73" s="80">
        <v>16286.4</v>
      </c>
      <c r="D73" s="80">
        <v>109.99</v>
      </c>
      <c r="E73" s="80">
        <v>6135.9627499999997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261510.28</v>
      </c>
      <c r="D101" s="80">
        <v>213311.37000000002</v>
      </c>
      <c r="E101" s="80">
        <v>0</v>
      </c>
      <c r="F101" s="80">
        <v>48198.91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48198.91</v>
      </c>
      <c r="D102" s="80">
        <v>0</v>
      </c>
      <c r="E102" s="80">
        <v>0</v>
      </c>
      <c r="F102" s="80">
        <v>48198.91</v>
      </c>
      <c r="G102" s="80">
        <v>0</v>
      </c>
      <c r="H102" s="76" t="s">
        <v>632</v>
      </c>
    </row>
    <row r="103" spans="1:8" x14ac:dyDescent="0.2">
      <c r="A103" s="78">
        <v>2112</v>
      </c>
      <c r="B103" s="76" t="s">
        <v>371</v>
      </c>
      <c r="C103" s="80">
        <v>4756.9799999999996</v>
      </c>
      <c r="D103" s="80">
        <v>4756.9799999999996</v>
      </c>
      <c r="E103" s="80">
        <v>0</v>
      </c>
      <c r="F103" s="80">
        <v>0</v>
      </c>
      <c r="G103" s="80">
        <v>0</v>
      </c>
      <c r="H103" s="76" t="s">
        <v>631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208554.39</v>
      </c>
      <c r="D108" s="80">
        <v>208554.39</v>
      </c>
      <c r="E108" s="80">
        <v>0</v>
      </c>
      <c r="F108" s="80">
        <v>0</v>
      </c>
      <c r="G108" s="80">
        <v>0</v>
      </c>
      <c r="H108" s="76" t="s">
        <v>630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ht="22.5" x14ac:dyDescent="0.2">
      <c r="B142" s="152" t="s">
        <v>633</v>
      </c>
    </row>
    <row r="143" spans="1:8" x14ac:dyDescent="0.2">
      <c r="B143" s="152"/>
    </row>
    <row r="144" spans="1:8" x14ac:dyDescent="0.2">
      <c r="B144" s="152" t="s">
        <v>634</v>
      </c>
    </row>
    <row r="145" spans="2:2" ht="22.5" x14ac:dyDescent="0.2">
      <c r="B145" s="152" t="s">
        <v>636</v>
      </c>
    </row>
    <row r="146" spans="2:2" x14ac:dyDescent="0.2">
      <c r="B146" s="153" t="s">
        <v>635</v>
      </c>
    </row>
    <row r="147" spans="2:2" ht="22.5" x14ac:dyDescent="0.2">
      <c r="B147" s="154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topLeftCell="A202" zoomScaleNormal="100" workbookViewId="0">
      <selection activeCell="B222" sqref="B222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tr">
        <f>ESF!A1</f>
        <v>INSTITUTO MUNICIPAL DE LAS MUJERES</v>
      </c>
      <c r="B1" s="156"/>
      <c r="C1" s="15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tr">
        <f>ESF!A3</f>
        <v>Correspondiente del 01 DE ENERO al 31 DE MARZO DE 208</v>
      </c>
      <c r="B3" s="156"/>
      <c r="C3" s="156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+C56+C60</f>
        <v>2184901.96</v>
      </c>
    </row>
    <row r="56" spans="1:3" x14ac:dyDescent="0.2">
      <c r="A56" s="78">
        <v>4210</v>
      </c>
      <c r="B56" s="76" t="s">
        <v>453</v>
      </c>
      <c r="C56" s="80">
        <f>+SUM(C57:C59)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f>+'[1]Balanza de Comprobación'!$H$378</f>
        <v>0</v>
      </c>
    </row>
    <row r="60" spans="1:3" x14ac:dyDescent="0.2">
      <c r="A60" s="78">
        <v>4220</v>
      </c>
      <c r="B60" s="76" t="s">
        <v>457</v>
      </c>
      <c r="C60" s="80">
        <f>+SUM(C61:C66)</f>
        <v>2184901.96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2184901.96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+SUM(C71:C91)</f>
        <v>1409.39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f>+'[1]Balanza de Comprobación'!$H$381</f>
        <v>1409.39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148">
        <v>5000</v>
      </c>
      <c r="B96" s="149" t="s">
        <v>485</v>
      </c>
      <c r="C96" s="150">
        <f>+C97+C125+C158+C168+C183</f>
        <v>2073299.68</v>
      </c>
      <c r="D96" s="151">
        <f>C96/C96</f>
        <v>1</v>
      </c>
    </row>
    <row r="97" spans="1:4" x14ac:dyDescent="0.2">
      <c r="A97" s="148">
        <v>5100</v>
      </c>
      <c r="B97" s="149" t="s">
        <v>486</v>
      </c>
      <c r="C97" s="150">
        <f>+C98+C105+C115</f>
        <v>1714603.21</v>
      </c>
      <c r="D97" s="151">
        <f>C97/$C$96</f>
        <v>0.82699246353040479</v>
      </c>
    </row>
    <row r="98" spans="1:4" x14ac:dyDescent="0.2">
      <c r="A98" s="148">
        <v>5110</v>
      </c>
      <c r="B98" s="149" t="s">
        <v>487</v>
      </c>
      <c r="C98" s="150">
        <f>+SUM(C99:C104)</f>
        <v>1532527.6199999999</v>
      </c>
      <c r="D98" s="151">
        <f t="shared" ref="D98:D161" si="0">C98/$C$96</f>
        <v>0.73917322940984587</v>
      </c>
    </row>
    <row r="99" spans="1:4" x14ac:dyDescent="0.2">
      <c r="A99" s="78">
        <v>5111</v>
      </c>
      <c r="B99" s="76" t="s">
        <v>488</v>
      </c>
      <c r="C99" s="80">
        <f>+'[1]Balanza de Comprobación'!$G$387</f>
        <v>831660.76</v>
      </c>
      <c r="D99" s="83">
        <f t="shared" si="0"/>
        <v>0.40112906398557879</v>
      </c>
    </row>
    <row r="100" spans="1:4" x14ac:dyDescent="0.2">
      <c r="A100" s="78">
        <v>5112</v>
      </c>
      <c r="B100" s="76" t="s">
        <v>489</v>
      </c>
      <c r="C100" s="80">
        <f>+'[1]Balanza de Comprobación'!$G$389</f>
        <v>299999.96999999997</v>
      </c>
      <c r="D100" s="83">
        <f t="shared" si="0"/>
        <v>0.1446968679414449</v>
      </c>
    </row>
    <row r="101" spans="1:4" x14ac:dyDescent="0.2">
      <c r="A101" s="78">
        <v>5113</v>
      </c>
      <c r="B101" s="76" t="s">
        <v>490</v>
      </c>
      <c r="C101" s="80">
        <f>+'[1]Balanza de Comprobación'!$G$391</f>
        <v>5728.18</v>
      </c>
      <c r="D101" s="83">
        <f t="shared" si="0"/>
        <v>2.7628326262993494E-3</v>
      </c>
    </row>
    <row r="102" spans="1:4" x14ac:dyDescent="0.2">
      <c r="A102" s="78">
        <v>5114</v>
      </c>
      <c r="B102" s="76" t="s">
        <v>491</v>
      </c>
      <c r="C102" s="80">
        <f>+'[1]Balanza de Comprobación'!$G$394</f>
        <v>176192.27</v>
      </c>
      <c r="D102" s="83">
        <f t="shared" si="0"/>
        <v>8.4981573913135405E-2</v>
      </c>
    </row>
    <row r="103" spans="1:4" x14ac:dyDescent="0.2">
      <c r="A103" s="78">
        <v>5115</v>
      </c>
      <c r="B103" s="76" t="s">
        <v>492</v>
      </c>
      <c r="C103" s="80">
        <f>+'[1]Balanza de Comprobación'!$G$397</f>
        <v>218946.44</v>
      </c>
      <c r="D103" s="83">
        <f t="shared" si="0"/>
        <v>0.1056028909433874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148">
        <v>5120</v>
      </c>
      <c r="B105" s="149" t="s">
        <v>494</v>
      </c>
      <c r="C105" s="150">
        <f>+SUM(C106:C114)</f>
        <v>8629.34</v>
      </c>
      <c r="D105" s="151">
        <f t="shared" si="0"/>
        <v>4.162128650885626E-3</v>
      </c>
    </row>
    <row r="106" spans="1:4" x14ac:dyDescent="0.2">
      <c r="A106" s="78">
        <v>5121</v>
      </c>
      <c r="B106" s="76" t="s">
        <v>495</v>
      </c>
      <c r="C106" s="80">
        <f>+'[1]Balanza de Comprobación'!$G$403</f>
        <v>2129.34</v>
      </c>
      <c r="D106" s="83">
        <f t="shared" si="0"/>
        <v>1.027029531977741E-3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f>+'[1]Balanza de Comprobación'!$G$406</f>
        <v>6500</v>
      </c>
      <c r="D111" s="83">
        <f t="shared" si="0"/>
        <v>3.135099118907885E-3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148">
        <v>5130</v>
      </c>
      <c r="B115" s="149" t="s">
        <v>504</v>
      </c>
      <c r="C115" s="150">
        <f>+SUM(C116:C124)</f>
        <v>173446.24999999997</v>
      </c>
      <c r="D115" s="151">
        <f t="shared" si="0"/>
        <v>8.3657105469673337E-2</v>
      </c>
    </row>
    <row r="116" spans="1:4" x14ac:dyDescent="0.2">
      <c r="A116" s="78">
        <v>5131</v>
      </c>
      <c r="B116" s="76" t="s">
        <v>505</v>
      </c>
      <c r="C116" s="80">
        <f>+'[1]Balanza de Comprobación'!$G$410</f>
        <v>15910.36</v>
      </c>
      <c r="D116" s="83">
        <f t="shared" si="0"/>
        <v>7.6739316334626557E-3</v>
      </c>
    </row>
    <row r="117" spans="1:4" x14ac:dyDescent="0.2">
      <c r="A117" s="78">
        <v>5132</v>
      </c>
      <c r="B117" s="76" t="s">
        <v>506</v>
      </c>
      <c r="C117" s="80">
        <f>+'[1]Balanza de Comprobación'!$G$414</f>
        <v>1740</v>
      </c>
      <c r="D117" s="83">
        <f t="shared" si="0"/>
        <v>8.3924191798457237E-4</v>
      </c>
    </row>
    <row r="118" spans="1:4" x14ac:dyDescent="0.2">
      <c r="A118" s="78">
        <v>5133</v>
      </c>
      <c r="B118" s="76" t="s">
        <v>507</v>
      </c>
      <c r="C118" s="80">
        <f>+'[1]Balanza de Comprobación'!$G$416</f>
        <v>92733.48</v>
      </c>
      <c r="D118" s="83">
        <f t="shared" si="0"/>
        <v>4.4727484837117228E-2</v>
      </c>
    </row>
    <row r="119" spans="1:4" x14ac:dyDescent="0.2">
      <c r="A119" s="78">
        <v>5134</v>
      </c>
      <c r="B119" s="76" t="s">
        <v>508</v>
      </c>
      <c r="C119" s="80">
        <f>+'[1]Balanza de Comprobación'!$G$420</f>
        <v>19754.009999999998</v>
      </c>
      <c r="D119" s="83">
        <f t="shared" si="0"/>
        <v>9.5278122070611617E-3</v>
      </c>
    </row>
    <row r="120" spans="1:4" x14ac:dyDescent="0.2">
      <c r="A120" s="78">
        <v>5135</v>
      </c>
      <c r="B120" s="76" t="s">
        <v>509</v>
      </c>
      <c r="C120" s="80">
        <f>+'[1]Balanza de Comprobación'!$G$423</f>
        <v>3196</v>
      </c>
      <c r="D120" s="83">
        <f t="shared" si="0"/>
        <v>1.5415041206199387E-3</v>
      </c>
    </row>
    <row r="121" spans="1:4" x14ac:dyDescent="0.2">
      <c r="A121" s="78">
        <v>5136</v>
      </c>
      <c r="B121" s="76" t="s">
        <v>510</v>
      </c>
      <c r="C121" s="80">
        <f>+'[1]Balanza de Comprobación'!$G$426</f>
        <v>9207.5</v>
      </c>
      <c r="D121" s="83">
        <f t="shared" si="0"/>
        <v>4.4409884826683618E-3</v>
      </c>
    </row>
    <row r="122" spans="1:4" x14ac:dyDescent="0.2">
      <c r="A122" s="78">
        <v>5137</v>
      </c>
      <c r="B122" s="76" t="s">
        <v>511</v>
      </c>
      <c r="C122" s="80">
        <f>+'[1]Balanza de Comprobación'!$G$428</f>
        <v>259</v>
      </c>
      <c r="D122" s="83">
        <f t="shared" si="0"/>
        <v>1.2492164181494497E-4</v>
      </c>
    </row>
    <row r="123" spans="1:4" x14ac:dyDescent="0.2">
      <c r="A123" s="78">
        <v>5138</v>
      </c>
      <c r="B123" s="76" t="s">
        <v>512</v>
      </c>
      <c r="C123" s="80">
        <f>+'[1]Balanza de Comprobación'!$G$430</f>
        <v>12131.9</v>
      </c>
      <c r="D123" s="83">
        <f t="shared" si="0"/>
        <v>5.8514936924120879E-3</v>
      </c>
    </row>
    <row r="124" spans="1:4" x14ac:dyDescent="0.2">
      <c r="A124" s="78">
        <v>5139</v>
      </c>
      <c r="B124" s="76" t="s">
        <v>513</v>
      </c>
      <c r="C124" s="80">
        <f>+'[1]Balanza de Comprobación'!$G$433</f>
        <v>18514</v>
      </c>
      <c r="D124" s="83">
        <f t="shared" si="0"/>
        <v>8.9297269365323974E-3</v>
      </c>
    </row>
    <row r="125" spans="1:4" x14ac:dyDescent="0.2">
      <c r="A125" s="148">
        <v>5200</v>
      </c>
      <c r="B125" s="149" t="s">
        <v>514</v>
      </c>
      <c r="C125" s="150">
        <f>+C126+C129+C132+C135+C140+C144+C147+C149+C155</f>
        <v>0</v>
      </c>
      <c r="D125" s="151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+C184+C193</f>
        <v>358696.47</v>
      </c>
      <c r="D183" s="83">
        <f t="shared" si="1"/>
        <v>0.17300753646959516</v>
      </c>
    </row>
    <row r="184" spans="1:4" x14ac:dyDescent="0.2">
      <c r="A184" s="78">
        <v>5510</v>
      </c>
      <c r="B184" s="76" t="s">
        <v>566</v>
      </c>
      <c r="C184" s="80">
        <f>+SUM(C185:C192)</f>
        <v>358696.47</v>
      </c>
      <c r="D184" s="83">
        <f t="shared" si="1"/>
        <v>0.17300753646959516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f>+'[1]Balanza de Comprobación'!$G$438</f>
        <v>166658.76</v>
      </c>
      <c r="D187" s="83">
        <f t="shared" si="1"/>
        <v>8.0383343328350884E-2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f>+'[1]Balanza de Comprobación'!$G$439</f>
        <v>192037.71</v>
      </c>
      <c r="D189" s="83">
        <f t="shared" si="1"/>
        <v>9.2624193141244301E-2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  <row r="221" spans="1:4" ht="22.5" x14ac:dyDescent="0.2">
      <c r="B221" s="152" t="s">
        <v>633</v>
      </c>
    </row>
    <row r="222" spans="1:4" x14ac:dyDescent="0.2">
      <c r="B222" s="152"/>
    </row>
    <row r="223" spans="1:4" x14ac:dyDescent="0.2">
      <c r="B223" s="152" t="s">
        <v>634</v>
      </c>
    </row>
    <row r="224" spans="1:4" ht="22.5" x14ac:dyDescent="0.2">
      <c r="B224" s="152" t="s">
        <v>636</v>
      </c>
    </row>
    <row r="225" spans="2:2" x14ac:dyDescent="0.2">
      <c r="B225" s="153" t="s">
        <v>635</v>
      </c>
    </row>
    <row r="226" spans="2:2" ht="22.5" x14ac:dyDescent="0.2">
      <c r="B226" s="154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2" orientation="portrait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12" workbookViewId="0">
      <selection activeCell="B39" sqref="B39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ht="18.95" customHeight="1" x14ac:dyDescent="0.2">
      <c r="A2" s="160" t="s">
        <v>594</v>
      </c>
      <c r="B2" s="160"/>
      <c r="C2" s="160"/>
      <c r="D2" s="84" t="s">
        <v>290</v>
      </c>
      <c r="E2" s="85" t="str">
        <f>ESF!H2</f>
        <v>Trimestral</v>
      </c>
    </row>
    <row r="3" spans="1:5" ht="18.95" customHeight="1" x14ac:dyDescent="0.2">
      <c r="A3" s="160" t="str">
        <f>ESF!A3</f>
        <v>Correspondiente del 01 DE ENERO al 31 DE MARZO DE 208</v>
      </c>
      <c r="B3" s="160"/>
      <c r="C3" s="160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f>+'[1]Balanza de Comprobación'!$H$371</f>
        <v>1242756.1200000001</v>
      </c>
    </row>
    <row r="9" spans="1:5" x14ac:dyDescent="0.2">
      <c r="A9" s="90">
        <v>3120</v>
      </c>
      <c r="B9" s="86" t="s">
        <v>595</v>
      </c>
      <c r="C9" s="91">
        <f>+'[1]Balanza de Comprobación'!$H$372</f>
        <v>22320098.140000001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3113011.07</v>
      </c>
    </row>
    <row r="15" spans="1:5" x14ac:dyDescent="0.2">
      <c r="A15" s="90">
        <v>3220</v>
      </c>
      <c r="B15" s="86" t="s">
        <v>599</v>
      </c>
      <c r="C15" s="91">
        <f>+'[1]Balanza de Comprobación'!$H$374</f>
        <v>475145.71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31" spans="1:3" ht="33.75" x14ac:dyDescent="0.2">
      <c r="B31" s="152" t="s">
        <v>633</v>
      </c>
    </row>
    <row r="32" spans="1:3" x14ac:dyDescent="0.2">
      <c r="B32" s="152"/>
    </row>
    <row r="33" spans="2:2" x14ac:dyDescent="0.2">
      <c r="B33" s="152" t="s">
        <v>634</v>
      </c>
    </row>
    <row r="34" spans="2:2" ht="22.5" x14ac:dyDescent="0.2">
      <c r="B34" s="152" t="s">
        <v>636</v>
      </c>
    </row>
    <row r="35" spans="2:2" x14ac:dyDescent="0.2">
      <c r="B35" s="153" t="s">
        <v>635</v>
      </c>
    </row>
    <row r="36" spans="2:2" ht="22.5" x14ac:dyDescent="0.2">
      <c r="B36" s="154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opLeftCell="A77" workbookViewId="0">
      <selection activeCell="B84" sqref="B84:B8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s="92" customFormat="1" ht="18.95" customHeight="1" x14ac:dyDescent="0.25">
      <c r="A2" s="160" t="s">
        <v>612</v>
      </c>
      <c r="B2" s="160"/>
      <c r="C2" s="16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0" t="str">
        <f>ESF!A3</f>
        <v>Correspondiente del 01 DE ENERO al 31 DE MARZO DE 208</v>
      </c>
      <c r="B3" s="160"/>
      <c r="C3" s="160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3000</v>
      </c>
      <c r="D8" s="91">
        <v>3000</v>
      </c>
    </row>
    <row r="9" spans="1:5" x14ac:dyDescent="0.2">
      <c r="A9" s="90">
        <v>1112</v>
      </c>
      <c r="B9" s="86" t="s">
        <v>614</v>
      </c>
      <c r="C9" s="91">
        <f>+'[1]Balanza de Comprobación'!$F$12</f>
        <v>1800094.61</v>
      </c>
      <c r="D9" s="91">
        <f>+'[1]Balanza de Comprobación'!$C$12</f>
        <v>1271453.8999999999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+C8+C9</f>
        <v>1803094.61</v>
      </c>
      <c r="D15" s="91">
        <f>+D8+D9</f>
        <v>1274453.8999999999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0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10150</v>
      </c>
    </row>
    <row r="38" spans="1:5" x14ac:dyDescent="0.2">
      <c r="A38" s="90">
        <v>1251</v>
      </c>
      <c r="B38" s="86" t="s">
        <v>347</v>
      </c>
      <c r="C38" s="91">
        <v>10150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+C47</f>
        <v>358696.47</v>
      </c>
      <c r="D46" s="91">
        <f>+D47</f>
        <v>1354076.34</v>
      </c>
    </row>
    <row r="47" spans="1:5" x14ac:dyDescent="0.2">
      <c r="A47" s="90">
        <v>5510</v>
      </c>
      <c r="B47" s="86" t="s">
        <v>566</v>
      </c>
      <c r="C47" s="91">
        <v>358696.47</v>
      </c>
      <c r="D47" s="91">
        <v>1354076.34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166658.76</v>
      </c>
      <c r="D50" s="91">
        <v>667634.66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192037.71</v>
      </c>
      <c r="D52" s="91">
        <v>686441.68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4" spans="2:2" ht="22.5" x14ac:dyDescent="0.2">
      <c r="B84" s="152" t="s">
        <v>633</v>
      </c>
    </row>
    <row r="85" spans="2:2" x14ac:dyDescent="0.2">
      <c r="B85" s="152"/>
    </row>
    <row r="86" spans="2:2" x14ac:dyDescent="0.2">
      <c r="B86" s="152" t="s">
        <v>634</v>
      </c>
    </row>
    <row r="87" spans="2:2" ht="22.5" x14ac:dyDescent="0.2">
      <c r="B87" s="152" t="s">
        <v>636</v>
      </c>
    </row>
    <row r="88" spans="2:2" x14ac:dyDescent="0.2">
      <c r="B88" s="153" t="s">
        <v>635</v>
      </c>
    </row>
    <row r="89" spans="2:2" ht="22.5" x14ac:dyDescent="0.2">
      <c r="B89" s="154" t="s">
        <v>637</v>
      </c>
    </row>
    <row r="90" spans="2:2" x14ac:dyDescent="0.2">
      <c r="B90" s="9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2018-04-13T08:37:12Z</cp:lastPrinted>
  <dcterms:created xsi:type="dcterms:W3CDTF">2012-12-11T20:36:24Z</dcterms:created>
  <dcterms:modified xsi:type="dcterms:W3CDTF">2018-04-24T17:27:49Z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