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Página Web 4to trim 2018\1 Contable\Excel\"/>
    </mc:Choice>
  </mc:AlternateContent>
  <bookViews>
    <workbookView xWindow="0" yWindow="0" windowWidth="20250" windowHeight="6660"/>
  </bookViews>
  <sheets>
    <sheet name="ESF" sheetId="4" r:id="rId1"/>
  </sheets>
  <externalReferences>
    <externalReference r:id="rId2"/>
  </externalReference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F36" i="4" l="1"/>
  <c r="B21" i="4"/>
  <c r="B18" i="4"/>
  <c r="B5" i="4"/>
  <c r="F37" i="4" l="1"/>
  <c r="F33" i="4"/>
  <c r="F32" i="4"/>
  <c r="F31" i="4"/>
  <c r="F5" i="4"/>
  <c r="F14" i="4" s="1"/>
  <c r="F26" i="4" s="1"/>
  <c r="B20" i="4"/>
  <c r="B19" i="4"/>
  <c r="B17" i="4"/>
  <c r="B6" i="4"/>
  <c r="G46" i="4"/>
  <c r="G24" i="4"/>
  <c r="F24" i="4"/>
  <c r="G14" i="4"/>
  <c r="C27" i="4"/>
  <c r="C13" i="4"/>
  <c r="B13" i="4" l="1"/>
  <c r="G26" i="4"/>
  <c r="G48" i="4" s="1"/>
  <c r="C29" i="4"/>
  <c r="F46" i="4"/>
  <c r="F48" i="4" s="1"/>
  <c r="B27" i="4"/>
  <c r="B29" i="4" l="1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<sst xmlns="http://schemas.openxmlformats.org/spreadsheetml/2006/main" count="64" uniqueCount="64">
  <si>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</si>
  <si>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</si>
  <si>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</si>
  <si>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</si>
  <si>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</si>
  <si>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</si>
  <si>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</si>
  <si>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</si>
  <si>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</si>
  <si>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</si>
  <si>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</si>
  <si>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</si>
  <si>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</si>
  <si>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</si>
  <si>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</si>
  <si>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</si>
  <si>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</si>
  <si>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</si>
  <si>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</si>
  <si>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</si>
  <si>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</si>
  <si>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</si>
  <si>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</si>
  <si>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</si>
  <si>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</si>
  <si>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</si>
  <si>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</si>
  <si>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</si>
  <si>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</si>
  <si>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</si>
  <si>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</si>
  <si>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</si>
  <si>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</si>
  <si>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</si>
  <si>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</si>
  <si>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</si>
  <si>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</si>
  <si>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</si>
  <si>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</si>
  <si>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</si>
  <si>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</si>
  <si>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</si>
  <si>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</si>
  <si>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</si>
  <si>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</si>
  <si>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</si>
  <si>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</si>
  <si>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</si>
  <si>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</si>
  <si>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</si>
  <si>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</si>
  <si>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</si>
  <si>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</si>
  <si>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</si>
  <si>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</si>
  <si>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</si>
  <si>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</si>
  <si>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</si>
  <si>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</si>
  <si>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"DIRECTORA GENERAL
MONICA MACIEL MENDEZ MORALES"</t>
  </si>
  <si>
    <t>____________________________________</t>
  </si>
  <si>
    <t>"ENCARGADO DE CUENTA PUBLICA
JORGE ENRIQUE HERRERA TOVAR"</t>
  </si>
  <si>
    <t>_____________________________________</t>
  </si>
  <si>
    <t>INSTITUTO MUNICIPAL DE LAS MUJERES
Estado de Situación Financiera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</si>
</sst>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0" xfId="8" applyNumberFormat="1" applyFont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Google%20Drive/sk%20contadores/1-%20RESPALDO%20CONTABILIDAD%202017/1-%20RESPALDO%20contabilidad%2016022014/INSTITUTO%20MUNICIPAL%20DE%20LAS%20MUJERES/cuenta%20publica/2018/04%20CUARTO%20TRIMESTRE/CWAFN_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mpresa - Company Data"/>
      <sheetName val="Balance - Balance Sheet"/>
      <sheetName val="EdoRes - Profit or Loss St."/>
      <sheetName val="Anexos - Account Addings"/>
      <sheetName val="Auxiliares - Transaction List"/>
      <sheetName val="Poliza - Voucher"/>
      <sheetName val="Chart1"/>
      <sheetName val="Chart2"/>
      <sheetName val="Chart3"/>
      <sheetName val="Trabajo"/>
      <sheetName val="DiaOpcion"/>
      <sheetName val="Diálogo"/>
      <sheetName val="InicioVB"/>
      <sheetName val="ReportesVB"/>
    </sheetNames>
    <sheetDataSet>
      <sheetData sheetId="0"/>
      <sheetData sheetId="1">
        <row r="9">
          <cell r="C9">
            <v>3000</v>
          </cell>
          <cell r="H9">
            <v>10.47</v>
          </cell>
        </row>
        <row r="10">
          <cell r="C10">
            <v>1644553.43</v>
          </cell>
          <cell r="H10">
            <v>-1.2</v>
          </cell>
        </row>
        <row r="15">
          <cell r="H15">
            <v>317982.46999999997</v>
          </cell>
        </row>
        <row r="17">
          <cell r="C17">
            <v>-0.28000000000000003</v>
          </cell>
        </row>
        <row r="53">
          <cell r="C53">
            <v>25922</v>
          </cell>
        </row>
        <row r="54">
          <cell r="C54">
            <v>4563565</v>
          </cell>
        </row>
        <row r="56">
          <cell r="C56">
            <v>20201061.140000001</v>
          </cell>
        </row>
        <row r="58">
          <cell r="C58">
            <v>2496535.67</v>
          </cell>
        </row>
        <row r="59">
          <cell r="C59">
            <v>751218.27</v>
          </cell>
        </row>
        <row r="61">
          <cell r="C61">
            <v>477293</v>
          </cell>
        </row>
        <row r="62">
          <cell r="C62">
            <v>0</v>
          </cell>
        </row>
        <row r="63">
          <cell r="C63">
            <v>746282.71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21146.799999999999</v>
          </cell>
        </row>
        <row r="67">
          <cell r="C67">
            <v>0</v>
          </cell>
        </row>
        <row r="71">
          <cell r="C71">
            <v>-2334651.7000000002</v>
          </cell>
        </row>
        <row r="73">
          <cell r="C73">
            <v>-2565826.36</v>
          </cell>
        </row>
        <row r="78">
          <cell r="H78">
            <v>1242756.1200000001</v>
          </cell>
        </row>
        <row r="79">
          <cell r="H79">
            <v>24746066.140000001</v>
          </cell>
        </row>
        <row r="80">
          <cell r="H80">
            <v>0</v>
          </cell>
        </row>
        <row r="87">
          <cell r="H87">
            <v>403145.71</v>
          </cell>
        </row>
        <row r="100">
          <cell r="H100">
            <v>-679860.03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zoomScaleNormal="100" zoomScaleSheetLayoutView="100" workbookViewId="0">
      <selection activeCell="A6" sqref="A6"/>
    </sheetView>
  </sheetViews>
  <sheetFormatPr baseColWidth="10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63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2018</v>
      </c>
      <c r="C2" s="40">
        <v>2017</v>
      </c>
      <c r="D2" s="19"/>
      <c r="E2" s="18" t="s">
        <v>1</v>
      </c>
      <c r="F2" s="40">
        <v>2018</v>
      </c>
      <c r="G2" s="41">
        <v>2017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f>+'[1]Balance - Balance Sheet'!$C$10+'[1]Balance - Balance Sheet'!$C$9</f>
        <v>1647553.43</v>
      </c>
      <c r="C5" s="12">
        <v>1274453.8999999999</v>
      </c>
      <c r="D5" s="17"/>
      <c r="E5" s="11" t="s">
        <v>41</v>
      </c>
      <c r="F5" s="12">
        <f>+'[1]Balance - Balance Sheet'!$H$9+'[1]Balance - Balance Sheet'!$H$10+'[1]Balance - Balance Sheet'!$H$15</f>
        <v>317991.74</v>
      </c>
      <c r="G5" s="5">
        <v>338261.07</v>
      </c>
    </row>
    <row r="6" spans="1:7" x14ac:dyDescent="0.2">
      <c r="A6" s="30" t="s">
        <v>28</v>
      </c>
      <c r="B6" s="12">
        <f>+'[1]Balance - Balance Sheet'!$C$17</f>
        <v>-0.28000000000000003</v>
      </c>
      <c r="C6" s="12">
        <v>-0.02</v>
      </c>
      <c r="D6" s="17"/>
      <c r="E6" s="11" t="s">
        <v>42</v>
      </c>
      <c r="F6" s="12">
        <v>0</v>
      </c>
      <c r="G6" s="5"/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/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/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/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/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/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/>
    </row>
    <row r="13" spans="1:7" x14ac:dyDescent="0.2">
      <c r="A13" s="37" t="s">
        <v>5</v>
      </c>
      <c r="B13" s="10">
        <f>SUM(B5:B12)</f>
        <v>1647553.15</v>
      </c>
      <c r="C13" s="10">
        <f>SUM(C5:C12)</f>
        <v>1274453.8799999999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SUM(F3:F13)</f>
        <v>317991.74</v>
      </c>
      <c r="G14" s="5">
        <f>SUM(G3:G13)</f>
        <v>338261.07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/>
      <c r="C16" s="10"/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f>+'[1]Balance - Balance Sheet'!$C$53</f>
        <v>25922</v>
      </c>
      <c r="C17" s="12">
        <v>25922</v>
      </c>
      <c r="D17" s="17"/>
      <c r="E17" s="11" t="s">
        <v>14</v>
      </c>
      <c r="F17" s="12"/>
      <c r="G17" s="5"/>
    </row>
    <row r="18" spans="1:7" x14ac:dyDescent="0.2">
      <c r="A18" s="30" t="s">
        <v>35</v>
      </c>
      <c r="B18" s="12">
        <f>+'[1]Balance - Balance Sheet'!$C$54+'[1]Balance - Balance Sheet'!$C$56</f>
        <v>24764626.140000001</v>
      </c>
      <c r="C18" s="12">
        <v>22338658.140000001</v>
      </c>
      <c r="D18" s="17"/>
      <c r="E18" s="11" t="s">
        <v>15</v>
      </c>
      <c r="F18" s="12"/>
      <c r="G18" s="5"/>
    </row>
    <row r="19" spans="1:7" x14ac:dyDescent="0.2">
      <c r="A19" s="30" t="s">
        <v>36</v>
      </c>
      <c r="B19" s="12">
        <f>+'[1]Balance - Balance Sheet'!$C$58+'[1]Balance - Balance Sheet'!$C$59+'[1]Balance - Balance Sheet'!$C$61+'[1]Balance - Balance Sheet'!$C$62+'[1]Balance - Balance Sheet'!$C$63+'[1]Balance - Balance Sheet'!$C$64+'[1]Balance - Balance Sheet'!$C$65+'[1]Balance - Balance Sheet'!$C$66</f>
        <v>4492476.45</v>
      </c>
      <c r="C19" s="12">
        <v>4920732.7700000005</v>
      </c>
      <c r="D19" s="17"/>
      <c r="E19" s="11" t="s">
        <v>16</v>
      </c>
      <c r="F19" s="12"/>
      <c r="G19" s="5"/>
    </row>
    <row r="20" spans="1:7" x14ac:dyDescent="0.2">
      <c r="A20" s="30" t="s">
        <v>37</v>
      </c>
      <c r="B20" s="12">
        <f>+'[1]Balance - Balance Sheet'!$C$67</f>
        <v>0</v>
      </c>
      <c r="C20" s="12">
        <v>8732.4</v>
      </c>
      <c r="D20" s="17"/>
      <c r="E20" s="11" t="s">
        <v>46</v>
      </c>
      <c r="F20" s="12"/>
      <c r="G20" s="5"/>
    </row>
    <row r="21" spans="1:7" x14ac:dyDescent="0.2">
      <c r="A21" s="30" t="s">
        <v>38</v>
      </c>
      <c r="B21" s="12">
        <f>+'[1]Balance - Balance Sheet'!$C$71+'[1]Balance - Balance Sheet'!$C$73</f>
        <v>-4900478.0600000005</v>
      </c>
      <c r="C21" s="12">
        <v>-4018919.54</v>
      </c>
      <c r="D21" s="17"/>
      <c r="E21" s="13" t="s">
        <v>47</v>
      </c>
      <c r="F21" s="12"/>
      <c r="G21" s="5"/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/>
      <c r="G22" s="5"/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2"/>
      <c r="B24" s="25"/>
      <c r="C24" s="24"/>
      <c r="D24" s="17"/>
      <c r="E24" s="38" t="s">
        <v>7</v>
      </c>
      <c r="F24" s="10">
        <f>SUM(F17:F23)</f>
        <v>0</v>
      </c>
      <c r="G24" s="6">
        <f>SUM(G17:G22)</f>
        <v>0</v>
      </c>
    </row>
    <row r="25" spans="1:7" s="3" customFormat="1" x14ac:dyDescent="0.2">
      <c r="A25" s="30" t="s">
        <v>40</v>
      </c>
      <c r="B25" s="12"/>
      <c r="C25" s="12"/>
      <c r="D25" s="8"/>
      <c r="E25" s="11"/>
      <c r="F25" s="10"/>
      <c r="G25" s="6"/>
    </row>
    <row r="26" spans="1:7" x14ac:dyDescent="0.2">
      <c r="A26" s="30"/>
      <c r="B26" s="12"/>
      <c r="C26" s="12"/>
      <c r="D26" s="17"/>
      <c r="E26" s="39" t="s">
        <v>57</v>
      </c>
      <c r="F26" s="10">
        <f>SUM(F14+F24)</f>
        <v>317991.74</v>
      </c>
      <c r="G26" s="6">
        <f>+G24+G14</f>
        <v>338261.07</v>
      </c>
    </row>
    <row r="27" spans="1:7" x14ac:dyDescent="0.2">
      <c r="A27" s="37" t="s">
        <v>8</v>
      </c>
      <c r="B27" s="10">
        <f>SUM(B16:B26)</f>
        <v>24382546.530000001</v>
      </c>
      <c r="C27" s="10">
        <f>SUM(C16:C26)</f>
        <v>23275125.77</v>
      </c>
      <c r="D27" s="14"/>
      <c r="E27" s="9"/>
      <c r="F27" s="10"/>
      <c r="G27" s="6"/>
    </row>
    <row r="28" spans="1:7" x14ac:dyDescent="0.2">
      <c r="A28" s="27"/>
      <c r="B28" s="10"/>
      <c r="C28" s="10"/>
      <c r="D28" s="14"/>
      <c r="E28" s="9" t="s">
        <v>49</v>
      </c>
      <c r="F28" s="10"/>
      <c r="G28" s="20"/>
    </row>
    <row r="29" spans="1:7" x14ac:dyDescent="0.2">
      <c r="A29" s="27" t="s">
        <v>9</v>
      </c>
      <c r="B29" s="10">
        <f>+B27+B13</f>
        <v>26030099.68</v>
      </c>
      <c r="C29" s="10">
        <f>+C27+C13</f>
        <v>24549579.649999999</v>
      </c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f>+'[1]Balance - Balance Sheet'!$H$78</f>
        <v>1242756.1200000001</v>
      </c>
      <c r="G31" s="6">
        <v>1246550.98</v>
      </c>
    </row>
    <row r="32" spans="1:7" x14ac:dyDescent="0.2">
      <c r="A32" s="31"/>
      <c r="B32" s="15"/>
      <c r="C32" s="15"/>
      <c r="D32" s="17"/>
      <c r="E32" s="11" t="s">
        <v>18</v>
      </c>
      <c r="F32" s="12">
        <f>+'[1]Balance - Balance Sheet'!$H$79</f>
        <v>24746066.140000001</v>
      </c>
      <c r="G32" s="5">
        <v>22320098.140000001</v>
      </c>
    </row>
    <row r="33" spans="1:7" x14ac:dyDescent="0.2">
      <c r="A33" s="31"/>
      <c r="B33" s="15"/>
      <c r="C33" s="15"/>
      <c r="D33" s="17"/>
      <c r="E33" s="11" t="s">
        <v>51</v>
      </c>
      <c r="F33" s="12">
        <f>+'[1]Balance - Balance Sheet'!$H$80</f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f>+'[1]Balance - Balance Sheet'!$H$100</f>
        <v>-679860.03</v>
      </c>
      <c r="G36" s="5">
        <v>-776012.19</v>
      </c>
    </row>
    <row r="37" spans="1:7" x14ac:dyDescent="0.2">
      <c r="A37" s="31"/>
      <c r="B37" s="15"/>
      <c r="C37" s="15"/>
      <c r="D37" s="17"/>
      <c r="E37" s="11" t="s">
        <v>19</v>
      </c>
      <c r="F37" s="12">
        <f>+'[1]Balance - Balance Sheet'!$H$87</f>
        <v>403145.71</v>
      </c>
      <c r="G37" s="5">
        <v>1420681.65</v>
      </c>
    </row>
    <row r="38" spans="1:7" x14ac:dyDescent="0.2">
      <c r="A38" s="31"/>
      <c r="B38" s="16"/>
      <c r="C38" s="16"/>
      <c r="D38" s="17"/>
      <c r="E38" s="11" t="s">
        <v>3</v>
      </c>
      <c r="F38" s="12"/>
      <c r="G38" s="5"/>
    </row>
    <row r="39" spans="1:7" x14ac:dyDescent="0.2">
      <c r="A39" s="31"/>
      <c r="B39" s="15"/>
      <c r="C39" s="15"/>
      <c r="D39" s="7"/>
      <c r="E39" s="11" t="s">
        <v>4</v>
      </c>
      <c r="F39" s="12"/>
      <c r="G39" s="5"/>
    </row>
    <row r="40" spans="1:7" x14ac:dyDescent="0.2">
      <c r="A40" s="31"/>
      <c r="B40" s="15"/>
      <c r="C40" s="15"/>
      <c r="D40" s="24"/>
      <c r="E40" s="11" t="s">
        <v>53</v>
      </c>
      <c r="F40" s="12"/>
      <c r="G40" s="5"/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/>
      <c r="G43" s="5"/>
    </row>
    <row r="44" spans="1:7" x14ac:dyDescent="0.2">
      <c r="A44" s="32"/>
      <c r="B44" s="25"/>
      <c r="C44" s="24"/>
      <c r="D44" s="24"/>
      <c r="E44" s="11" t="s">
        <v>21</v>
      </c>
      <c r="F44" s="12"/>
      <c r="G44" s="5"/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>
        <f>+SUM(F31:F45)</f>
        <v>25712107.940000001</v>
      </c>
      <c r="G46" s="6">
        <f>+SUM(G31:G44)</f>
        <v>24211318.579999998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+F46+F26</f>
        <v>26030099.68</v>
      </c>
      <c r="G48" s="20">
        <f>+G46+G26</f>
        <v>24549579.649999999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22.5" x14ac:dyDescent="0.2">
      <c r="A52" s="1" t="s">
        <v>58</v>
      </c>
    </row>
    <row r="54" spans="1:7" x14ac:dyDescent="0.2">
      <c r="A54" s="1" t="s">
        <v>60</v>
      </c>
      <c r="E54" s="4" t="s">
        <v>62</v>
      </c>
    </row>
    <row r="55" spans="1:7" ht="22.5" x14ac:dyDescent="0.2">
      <c r="A55" s="1" t="s">
        <v>59</v>
      </c>
      <c r="E55" s="42" t="s">
        <v>61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F26:G30 B27:C27 B13:C16 B28:C29 B6 B17 B24:C26 B19:B20 F6:G13 F38:G48 F34:F35 F31:F33 F37 F5" unlockedFormula="1"/>
    <ignoredError sqref="F15:G23 F25:G25" formulaRange="1"/>
    <ignoredError sqref="F24:G24 F14:G14" formulaRange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ADMINISTRACION</cp:lastModifiedBy>
  <cp:lastPrinted>2018-04-11T14:56:05Z</cp:lastPrinted>
  <dcterms:created xsi:type="dcterms:W3CDTF">2012-12-11T20:26:08Z</dcterms:created>
  <dcterms:modified xsi:type="dcterms:W3CDTF">2019-01-25T16:37:18Z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