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LEY DE DISCIPLINA FINANCIERA\EXCEL\"/>
    </mc:Choice>
  </mc:AlternateContent>
  <bookViews>
    <workbookView xWindow="0" yWindow="0" windowWidth="20490" windowHeight="676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externalReferences>
    <externalReference r:id="rId6"/>
  </externalReference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F6" i="2"/>
  <c r="F5" i="2" s="1"/>
  <c r="E5" i="2"/>
  <c r="E6" i="2"/>
  <c r="D6" i="2"/>
  <c r="D5" i="2" s="1"/>
  <c r="G23" i="3"/>
  <c r="F16" i="3"/>
  <c r="F23" i="3"/>
  <c r="E23" i="3"/>
  <c r="E16" i="3" s="1"/>
  <c r="D23" i="3"/>
  <c r="D16" i="3" s="1"/>
  <c r="G16" i="3" s="1"/>
  <c r="G5" i="4"/>
  <c r="F5" i="4"/>
  <c r="E5" i="4"/>
  <c r="D5" i="4"/>
  <c r="F33" i="1" l="1"/>
  <c r="E33" i="1"/>
  <c r="D33" i="1"/>
  <c r="C33" i="1"/>
  <c r="B33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G7" i="4"/>
  <c r="F7" i="4"/>
  <c r="F4" i="4" s="1"/>
  <c r="F27" i="4" s="1"/>
  <c r="E7" i="4"/>
  <c r="D7" i="4"/>
  <c r="D4" i="4" s="1"/>
  <c r="C7" i="4"/>
  <c r="C4" i="4" s="1"/>
  <c r="B7" i="4"/>
  <c r="B4" i="4" s="1"/>
  <c r="B27" i="4" s="1"/>
  <c r="G6" i="4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B62" i="3"/>
  <c r="G60" i="3"/>
  <c r="G59" i="3"/>
  <c r="G58" i="3"/>
  <c r="G57" i="3"/>
  <c r="G56" i="3"/>
  <c r="G55" i="3"/>
  <c r="G54" i="3"/>
  <c r="G53" i="3"/>
  <c r="F53" i="3"/>
  <c r="F42" i="3" s="1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D43" i="3"/>
  <c r="G43" i="3" s="1"/>
  <c r="C43" i="3"/>
  <c r="C42" i="3" s="1"/>
  <c r="B43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2" i="3"/>
  <c r="G21" i="3"/>
  <c r="G20" i="3"/>
  <c r="G19" i="3"/>
  <c r="G18" i="3"/>
  <c r="G17" i="3"/>
  <c r="C16" i="3"/>
  <c r="B16" i="3"/>
  <c r="G14" i="3"/>
  <c r="G13" i="3"/>
  <c r="G12" i="3"/>
  <c r="G11" i="3"/>
  <c r="G10" i="3"/>
  <c r="G9" i="3"/>
  <c r="G8" i="3"/>
  <c r="G7" i="3"/>
  <c r="F6" i="3"/>
  <c r="E6" i="3"/>
  <c r="E5" i="3" s="1"/>
  <c r="D6" i="3"/>
  <c r="D5" i="3" s="1"/>
  <c r="C6" i="3"/>
  <c r="C5" i="3" s="1"/>
  <c r="B6" i="3"/>
  <c r="G24" i="2"/>
  <c r="G23" i="2"/>
  <c r="G22" i="2"/>
  <c r="G21" i="2"/>
  <c r="G20" i="2"/>
  <c r="G19" i="2"/>
  <c r="G18" i="2"/>
  <c r="G17" i="2"/>
  <c r="F16" i="2"/>
  <c r="F26" i="2" s="1"/>
  <c r="E16" i="2"/>
  <c r="E26" i="2" s="1"/>
  <c r="D16" i="2"/>
  <c r="D26" i="2" s="1"/>
  <c r="C16" i="2"/>
  <c r="B16" i="2"/>
  <c r="G13" i="2"/>
  <c r="G12" i="2"/>
  <c r="G11" i="2"/>
  <c r="G10" i="2"/>
  <c r="G9" i="2"/>
  <c r="G8" i="2"/>
  <c r="G7" i="2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0" i="1" s="1"/>
  <c r="G82" i="1"/>
  <c r="G81" i="1"/>
  <c r="F80" i="1"/>
  <c r="E80" i="1"/>
  <c r="D80" i="1"/>
  <c r="C80" i="1"/>
  <c r="B80" i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B5" i="1"/>
  <c r="E79" i="1" l="1"/>
  <c r="C79" i="3"/>
  <c r="C16" i="4"/>
  <c r="B79" i="1"/>
  <c r="F79" i="1"/>
  <c r="G16" i="4"/>
  <c r="B4" i="1"/>
  <c r="C79" i="1"/>
  <c r="G6" i="3"/>
  <c r="G5" i="3" s="1"/>
  <c r="E42" i="3"/>
  <c r="E79" i="3" s="1"/>
  <c r="D16" i="4"/>
  <c r="D27" i="4" s="1"/>
  <c r="C4" i="1"/>
  <c r="C154" i="1" s="1"/>
  <c r="G88" i="1"/>
  <c r="G79" i="1" s="1"/>
  <c r="G118" i="1"/>
  <c r="G145" i="1"/>
  <c r="G5" i="2"/>
  <c r="G16" i="2"/>
  <c r="B5" i="3"/>
  <c r="B79" i="3" s="1"/>
  <c r="F5" i="3"/>
  <c r="F79" i="3" s="1"/>
  <c r="G62" i="3"/>
  <c r="G4" i="4"/>
  <c r="G27" i="4" s="1"/>
  <c r="E4" i="4"/>
  <c r="E27" i="4" s="1"/>
  <c r="G5" i="1"/>
  <c r="F4" i="1"/>
  <c r="F154" i="1" s="1"/>
  <c r="G23" i="1"/>
  <c r="G13" i="1"/>
  <c r="D4" i="1"/>
  <c r="D154" i="1" s="1"/>
  <c r="E4" i="1"/>
  <c r="E154" i="1" s="1"/>
  <c r="B154" i="1"/>
  <c r="C27" i="4"/>
  <c r="D42" i="3"/>
  <c r="G42" i="3" s="1"/>
  <c r="G11" i="4"/>
  <c r="G26" i="2" l="1"/>
  <c r="G79" i="3"/>
  <c r="D79" i="3"/>
  <c r="G4" i="1"/>
  <c r="G154" i="1" s="1"/>
</calcChain>
</file>

<file path=xl/sharedStrings.xml><?xml version="1.0" encoding="utf-8"?>
<sst xmlns="http://schemas.openxmlformats.org/spreadsheetml/2006/main" count="317" uniqueCount="158">
  <si>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</si>
  <si>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</si>
  <si>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</si>
  <si>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</si>
  <si>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</si>
  <si>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</si>
  <si>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</si>
  <si>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</si>
  <si>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</si>
  <si>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</si>
  <si>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</si>
  <si>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</si>
  <si>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</si>
  <si>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</si>
  <si>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</si>
  <si>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</si>
  <si>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</si>
  <si>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</si>
  <si>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</si>
  <si>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</si>
  <si>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</si>
  <si>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</si>
  <si>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</si>
  <si>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</si>
  <si>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</si>
  <si>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</si>
  <si>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</si>
  <si>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</si>
  <si>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</si>
  <si>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</si>
  <si>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</si>
  <si>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</si>
  <si>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</si>
  <si>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</si>
  <si>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</si>
  <si>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</si>
  <si>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</si>
  <si>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</si>
  <si>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</si>
  <si>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</si>
  <si>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</si>
  <si>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</si>
  <si>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</si>
  <si>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</si>
  <si>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</si>
  <si>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</si>
  <si>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</si>
  <si>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</si>
  <si>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</si>
  <si>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</si>
  <si>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</si>
  <si>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</si>
  <si>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</si>
  <si>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</si>
  <si>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</si>
  <si>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</si>
  <si>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</si>
  <si>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</si>
  <si>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</si>
  <si>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</si>
  <si>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</si>
  <si>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</si>
  <si>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</si>
  <si>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</si>
  <si>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</si>
  <si>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</si>
  <si>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</si>
  <si>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</si>
  <si>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</si>
  <si>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</si>
  <si>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</si>
  <si>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</si>
  <si>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</si>
  <si>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</si>
  <si>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</si>
  <si>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</si>
  <si>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</si>
  <si>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</si>
  <si>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</si>
  <si>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</si>
  <si>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</si>
  <si>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</si>
  <si>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</si>
  <si>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</si>
  <si>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</si>
  <si>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</si>
  <si>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</si>
  <si>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</si>
  <si>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</si>
  <si>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</si>
  <si>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</si>
  <si>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</si>
  <si>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</si>
  <si>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</si>
  <si>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</si>
  <si>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</si>
  <si>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</si>
  <si>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</si>
  <si>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</si>
  <si>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</si>
  <si>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</si>
  <si>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</si>
  <si>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</si>
  <si>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</si>
  <si>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</si>
  <si>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</si>
  <si>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</si>
  <si>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</si>
  <si>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</si>
  <si>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</si>
  <si>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</si>
  <si>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</si>
  <si>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</si>
  <si>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</si>
  <si>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</si>
  <si>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</si>
  <si>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</si>
  <si>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</si>
  <si>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</si>
  <si>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</si>
  <si>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</si>
  <si>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</si>
  <si>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</si>
  <si>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</si>
  <si>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</si>
  <si>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</si>
  <si>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</si>
  <si>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</si>
  <si>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</si>
  <si>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</si>
  <si>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</si>
  <si>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</si>
  <si>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</si>
  <si>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</si>
  <si>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</si>
  <si>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</si>
  <si>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</si>
  <si>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</si>
  <si>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</si>
  <si>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</si>
  <si>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</si>
  <si>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</si>
  <si>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</si>
  <si>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</si>
  <si>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</si>
  <si>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</si>
  <si>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</si>
  <si>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</si>
  <si>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</si>
  <si>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</si>
  <si>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</si>
  <si>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DIRECTORA GENERAL
MONICA MACIEL MENDEZ MORALES</t>
  </si>
  <si>
    <t>ENCARGADO DE CUENTA PUBLICA
JORGE ENRIQUE HERRERA TOVAR</t>
  </si>
  <si>
    <t>A. INTITUTO MUNICIPAL DE LAS MUJERES</t>
  </si>
  <si>
    <t>INSTITUTO MUNICIPAL DE LAS MUJERES
 Estado Analítico del Ejercicio del Presupuesto de Egresos Detallado - LDF
Clasificación por Objeto del Gasto (Capítulo y Concepto)
Del 1 de enero al 30 de Septiembre de 2017 (b)
(PESOS)</t>
  </si>
  <si>
    <t>INSTITUTO MUNICIPAL DE LAS MUJERES (a)
Estado Analítico del Ejercicio del Presupuesto de Egresos Detallado - LDF
Clasificación Administrativa
Del 1 de enero al 30 de Septiembre de 2017 (b)
(PESOS)</t>
  </si>
  <si>
    <t>INSTITUTO MUNICIPAL DE LAS MUJERES(a)
Estado Analítico del Ejercicio del Presupuesto de Egresos Detallado - LDF
Clasificación Funcional (Finalidad y Función)
Del 1 de enero al 30 de Septiembre de 2017(b)
(PESOS)</t>
  </si>
  <si>
    <t>INSTITUTO MUNICIPAL DE LAS MUJERES (a)
Estado Analítico del Ejercicio del Presupuesto de Egresos Detallado - LDF
Clasificación de Servicios Personales por Categoría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</si>
</sst>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0" fillId="0" borderId="0" xfId="2" applyFont="1" applyAlignment="1" applyProtection="1">
      <alignment vertical="top"/>
    </xf>
    <xf numFmtId="0" fontId="10" fillId="0" borderId="0" xfId="2" applyFont="1" applyAlignment="1">
      <alignment vertical="top" wrapText="1"/>
    </xf>
    <xf numFmtId="4" fontId="10" fillId="0" borderId="0" xfId="2" applyNumberFormat="1" applyFont="1" applyAlignment="1">
      <alignment vertical="top"/>
    </xf>
    <xf numFmtId="0" fontId="10" fillId="0" borderId="0" xfId="2" applyFont="1" applyAlignment="1">
      <alignment vertical="top"/>
    </xf>
    <xf numFmtId="0" fontId="10" fillId="0" borderId="0" xfId="2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 indent="5"/>
      <protection locked="0"/>
    </xf>
    <xf numFmtId="0" fontId="10" fillId="0" borderId="0" xfId="2" applyFont="1" applyAlignment="1" applyProtection="1">
      <alignment vertical="top"/>
      <protection locked="0"/>
    </xf>
    <xf numFmtId="0" fontId="10" fillId="0" borderId="0" xfId="2" applyFont="1" applyBorder="1" applyAlignment="1" applyProtection="1">
      <alignment horizontal="left" vertical="top" wrapText="1" indent="2"/>
      <protection locked="0"/>
    </xf>
    <xf numFmtId="0" fontId="10" fillId="0" borderId="0" xfId="2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22_EAEPE_1702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J3">
            <v>10925952.202816993</v>
          </cell>
          <cell r="L3">
            <v>3352255.9000000013</v>
          </cell>
          <cell r="M3">
            <v>3311305.9000000013</v>
          </cell>
          <cell r="N3">
            <v>3311305.9000000013</v>
          </cell>
          <cell r="O3">
            <v>7573696.3028169936</v>
          </cell>
        </row>
      </sheetData>
      <sheetData sheetId="1"/>
      <sheetData sheetId="2">
        <row r="4">
          <cell r="E4">
            <v>8491647.7009373121</v>
          </cell>
          <cell r="F4">
            <v>2988133.97</v>
          </cell>
          <cell r="G4">
            <v>2947183.97</v>
          </cell>
          <cell r="H4">
            <v>5503513.7309373114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9"/>
  <sheetViews>
    <sheetView workbookViewId="0">
      <selection sqref="A1:G1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54" t="s">
        <v>154</v>
      </c>
      <c r="B1" s="55"/>
      <c r="C1" s="55"/>
      <c r="D1" s="55"/>
      <c r="E1" s="55"/>
      <c r="F1" s="55"/>
      <c r="G1" s="56"/>
    </row>
    <row r="2" spans="1:7">
      <c r="A2" s="2"/>
      <c r="B2" s="57" t="s">
        <v>0</v>
      </c>
      <c r="C2" s="57"/>
      <c r="D2" s="57"/>
      <c r="E2" s="57"/>
      <c r="F2" s="57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8320215.1999363974</v>
      </c>
      <c r="C4" s="7">
        <f t="shared" ref="C4:G4" si="0">C5+C13+C23+C33+C43+C53+C57+C66+C70</f>
        <v>560000.00288059469</v>
      </c>
      <c r="D4" s="7">
        <f t="shared" si="0"/>
        <v>10925952.202816993</v>
      </c>
      <c r="E4" s="7">
        <f t="shared" si="0"/>
        <v>5805472.4699999997</v>
      </c>
      <c r="F4" s="7">
        <f t="shared" si="0"/>
        <v>5754826.6299999999</v>
      </c>
      <c r="G4" s="7">
        <f t="shared" si="0"/>
        <v>5120479.7328169923</v>
      </c>
    </row>
    <row r="5" spans="1:7">
      <c r="A5" s="8" t="s">
        <v>9</v>
      </c>
      <c r="B5" s="9">
        <f>SUM(B6:B12)</f>
        <v>7091647.7009373121</v>
      </c>
      <c r="C5" s="9">
        <f t="shared" ref="C5:G5" si="1">SUM(C6:C12)</f>
        <v>500000</v>
      </c>
      <c r="D5" s="9">
        <f t="shared" si="1"/>
        <v>8491647.7009373121</v>
      </c>
      <c r="E5" s="9">
        <f t="shared" si="1"/>
        <v>5239791.16</v>
      </c>
      <c r="F5" s="9">
        <f t="shared" si="1"/>
        <v>5189145.32</v>
      </c>
      <c r="G5" s="9">
        <f t="shared" si="1"/>
        <v>3251856.5409373119</v>
      </c>
    </row>
    <row r="6" spans="1:7">
      <c r="A6" s="10" t="s">
        <v>10</v>
      </c>
      <c r="B6" s="11">
        <v>2971351.8739840002</v>
      </c>
      <c r="C6" s="11">
        <v>-40000</v>
      </c>
      <c r="D6" s="11">
        <v>2931351.8739840002</v>
      </c>
      <c r="E6" s="11">
        <v>2208141.9900000002</v>
      </c>
      <c r="F6" s="11">
        <v>2208141.9900000002</v>
      </c>
      <c r="G6" s="11">
        <f>D6-E6</f>
        <v>723209.88398399996</v>
      </c>
    </row>
    <row r="7" spans="1:7">
      <c r="A7" s="10" t="s">
        <v>11</v>
      </c>
      <c r="B7" s="11">
        <v>2106000</v>
      </c>
      <c r="C7" s="11">
        <v>500000</v>
      </c>
      <c r="D7" s="11">
        <v>3506000</v>
      </c>
      <c r="E7" s="11">
        <v>1848923.65</v>
      </c>
      <c r="F7" s="11">
        <v>1848923.65</v>
      </c>
      <c r="G7" s="11">
        <f t="shared" ref="G7:G70" si="2">D7-E7</f>
        <v>1657076.35</v>
      </c>
    </row>
    <row r="8" spans="1:7">
      <c r="A8" s="10" t="s">
        <v>12</v>
      </c>
      <c r="B8" s="11">
        <v>522999.99999999994</v>
      </c>
      <c r="C8" s="11">
        <v>18000</v>
      </c>
      <c r="D8" s="11">
        <v>540999.99999999988</v>
      </c>
      <c r="E8" s="11">
        <v>95319.28</v>
      </c>
      <c r="F8" s="11">
        <v>95319.28</v>
      </c>
      <c r="G8" s="11">
        <f t="shared" si="2"/>
        <v>445680.71999999986</v>
      </c>
    </row>
    <row r="9" spans="1:7">
      <c r="A9" s="10" t="s">
        <v>13</v>
      </c>
      <c r="B9" s="11">
        <v>699600</v>
      </c>
      <c r="C9" s="11">
        <v>-9000</v>
      </c>
      <c r="D9" s="11">
        <v>690600</v>
      </c>
      <c r="E9" s="11">
        <v>483249.83000000007</v>
      </c>
      <c r="F9" s="11">
        <v>483249.83000000007</v>
      </c>
      <c r="G9" s="11">
        <f t="shared" si="2"/>
        <v>207350.16999999993</v>
      </c>
    </row>
    <row r="10" spans="1:7">
      <c r="A10" s="10" t="s">
        <v>14</v>
      </c>
      <c r="B10" s="11">
        <v>791695.82695331203</v>
      </c>
      <c r="C10" s="11">
        <v>31000</v>
      </c>
      <c r="D10" s="11">
        <v>822695.82695331203</v>
      </c>
      <c r="E10" s="11">
        <v>604156.40999999992</v>
      </c>
      <c r="F10" s="11">
        <v>553510.56999999995</v>
      </c>
      <c r="G10" s="11">
        <f t="shared" si="2"/>
        <v>218539.41695331212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173000</v>
      </c>
      <c r="C13" s="9">
        <f t="shared" ref="C13:F13" si="3">SUM(C14:C22)</f>
        <v>0</v>
      </c>
      <c r="D13" s="9">
        <f t="shared" si="3"/>
        <v>164000</v>
      </c>
      <c r="E13" s="9">
        <f t="shared" si="3"/>
        <v>63345.64</v>
      </c>
      <c r="F13" s="9">
        <f t="shared" si="3"/>
        <v>63345.64</v>
      </c>
      <c r="G13" s="9">
        <f t="shared" si="2"/>
        <v>100654.36</v>
      </c>
    </row>
    <row r="14" spans="1:7">
      <c r="A14" s="10" t="s">
        <v>18</v>
      </c>
      <c r="B14" s="11">
        <v>89000</v>
      </c>
      <c r="C14" s="11">
        <v>0</v>
      </c>
      <c r="D14" s="11">
        <v>99000</v>
      </c>
      <c r="E14" s="11">
        <v>37208.639999999999</v>
      </c>
      <c r="F14" s="11">
        <v>37208.639999999999</v>
      </c>
      <c r="G14" s="11">
        <f t="shared" si="2"/>
        <v>61791.360000000001</v>
      </c>
    </row>
    <row r="15" spans="1:7">
      <c r="A15" s="10" t="s">
        <v>19</v>
      </c>
      <c r="B15" s="11">
        <v>19500</v>
      </c>
      <c r="C15" s="11">
        <v>0</v>
      </c>
      <c r="D15" s="11">
        <v>14500</v>
      </c>
      <c r="E15" s="11">
        <v>1137</v>
      </c>
      <c r="F15" s="11">
        <v>1137</v>
      </c>
      <c r="G15" s="11">
        <f t="shared" si="2"/>
        <v>13363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>
        <v>13500</v>
      </c>
      <c r="C17" s="11">
        <v>0</v>
      </c>
      <c r="D17" s="11">
        <v>4500</v>
      </c>
      <c r="E17" s="11">
        <v>0</v>
      </c>
      <c r="F17" s="11">
        <v>0</v>
      </c>
      <c r="G17" s="11">
        <f t="shared" si="2"/>
        <v>4500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>
        <v>51000</v>
      </c>
      <c r="C19" s="11">
        <v>0</v>
      </c>
      <c r="D19" s="11">
        <v>46000</v>
      </c>
      <c r="E19" s="11">
        <v>25000</v>
      </c>
      <c r="F19" s="11">
        <v>25000</v>
      </c>
      <c r="G19" s="11">
        <f t="shared" si="2"/>
        <v>21000</v>
      </c>
    </row>
    <row r="20" spans="1:7">
      <c r="A20" s="10" t="s">
        <v>24</v>
      </c>
      <c r="B20" s="11"/>
      <c r="C20" s="11"/>
      <c r="D20" s="11">
        <v>0</v>
      </c>
      <c r="E20" s="11">
        <v>0</v>
      </c>
      <c r="F20" s="11">
        <v>0</v>
      </c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1055567.4989990853</v>
      </c>
      <c r="C23" s="9">
        <f t="shared" ref="C23:F23" si="4">SUM(C24:C32)</f>
        <v>60000.00288059473</v>
      </c>
      <c r="D23" s="9">
        <f t="shared" si="4"/>
        <v>2270304.50187968</v>
      </c>
      <c r="E23" s="9">
        <f t="shared" si="4"/>
        <v>502335.67000000004</v>
      </c>
      <c r="F23" s="9">
        <f t="shared" si="4"/>
        <v>502335.67000000004</v>
      </c>
      <c r="G23" s="9">
        <f t="shared" si="2"/>
        <v>1767968.83187968</v>
      </c>
    </row>
    <row r="24" spans="1:7">
      <c r="A24" s="10" t="s">
        <v>28</v>
      </c>
      <c r="B24" s="11">
        <v>107800</v>
      </c>
      <c r="C24" s="11">
        <v>-1000</v>
      </c>
      <c r="D24" s="11">
        <v>87600</v>
      </c>
      <c r="E24" s="11">
        <v>53742.15</v>
      </c>
      <c r="F24" s="11">
        <v>53742.15</v>
      </c>
      <c r="G24" s="11">
        <f t="shared" si="2"/>
        <v>33857.85</v>
      </c>
    </row>
    <row r="25" spans="1:7">
      <c r="A25" s="10" t="s">
        <v>29</v>
      </c>
      <c r="B25" s="11">
        <v>35000</v>
      </c>
      <c r="C25" s="11">
        <v>0</v>
      </c>
      <c r="D25" s="11">
        <v>35000</v>
      </c>
      <c r="E25" s="11">
        <v>7308</v>
      </c>
      <c r="F25" s="11">
        <v>7308</v>
      </c>
      <c r="G25" s="11">
        <f t="shared" si="2"/>
        <v>27692</v>
      </c>
    </row>
    <row r="26" spans="1:7">
      <c r="A26" s="10" t="s">
        <v>30</v>
      </c>
      <c r="B26" s="11">
        <v>409400</v>
      </c>
      <c r="C26" s="11">
        <v>-1000</v>
      </c>
      <c r="D26" s="11">
        <v>706200</v>
      </c>
      <c r="E26" s="11">
        <v>270963.89</v>
      </c>
      <c r="F26" s="11">
        <v>270963.89</v>
      </c>
      <c r="G26" s="11">
        <f t="shared" si="2"/>
        <v>435236.11</v>
      </c>
    </row>
    <row r="27" spans="1:7">
      <c r="A27" s="10" t="s">
        <v>31</v>
      </c>
      <c r="B27" s="11">
        <v>33000</v>
      </c>
      <c r="C27" s="11">
        <v>0</v>
      </c>
      <c r="D27" s="11">
        <v>33000</v>
      </c>
      <c r="E27" s="11">
        <v>23532.07</v>
      </c>
      <c r="F27" s="11">
        <v>23532.07</v>
      </c>
      <c r="G27" s="11">
        <f t="shared" si="2"/>
        <v>9467.93</v>
      </c>
    </row>
    <row r="28" spans="1:7">
      <c r="A28" s="10" t="s">
        <v>32</v>
      </c>
      <c r="B28" s="11">
        <v>84500</v>
      </c>
      <c r="C28" s="11">
        <v>-4000</v>
      </c>
      <c r="D28" s="11">
        <v>90500</v>
      </c>
      <c r="E28" s="11">
        <v>26587.8</v>
      </c>
      <c r="F28" s="11">
        <v>26587.8</v>
      </c>
      <c r="G28" s="11">
        <f t="shared" si="2"/>
        <v>63912.2</v>
      </c>
    </row>
    <row r="29" spans="1:7">
      <c r="A29" s="10" t="s">
        <v>33</v>
      </c>
      <c r="B29" s="11">
        <v>166293.06</v>
      </c>
      <c r="C29" s="11">
        <v>7000</v>
      </c>
      <c r="D29" s="11">
        <v>1068293.06</v>
      </c>
      <c r="E29" s="11">
        <v>36329.06</v>
      </c>
      <c r="F29" s="11">
        <v>36329.06</v>
      </c>
      <c r="G29" s="11">
        <f t="shared" si="2"/>
        <v>1031964</v>
      </c>
    </row>
    <row r="30" spans="1:7">
      <c r="A30" s="10" t="s">
        <v>34</v>
      </c>
      <c r="B30" s="11">
        <v>18000</v>
      </c>
      <c r="C30" s="11">
        <v>60000</v>
      </c>
      <c r="D30" s="11">
        <v>42737</v>
      </c>
      <c r="E30" s="11">
        <v>25253</v>
      </c>
      <c r="F30" s="11">
        <v>25253</v>
      </c>
      <c r="G30" s="11">
        <f t="shared" si="2"/>
        <v>17484</v>
      </c>
    </row>
    <row r="31" spans="1:7">
      <c r="A31" s="10" t="s">
        <v>35</v>
      </c>
      <c r="B31" s="11">
        <v>131000</v>
      </c>
      <c r="C31" s="11">
        <v>-3000</v>
      </c>
      <c r="D31" s="11">
        <v>134400</v>
      </c>
      <c r="E31" s="11">
        <v>9897.42</v>
      </c>
      <c r="F31" s="11">
        <v>9897.42</v>
      </c>
      <c r="G31" s="11">
        <f t="shared" si="2"/>
        <v>124502.58</v>
      </c>
    </row>
    <row r="32" spans="1:7">
      <c r="A32" s="10" t="s">
        <v>36</v>
      </c>
      <c r="B32" s="11">
        <v>70574.438999085265</v>
      </c>
      <c r="C32" s="11">
        <v>2000.0028805947275</v>
      </c>
      <c r="D32" s="11">
        <v>72574.441879679987</v>
      </c>
      <c r="E32" s="11">
        <v>48722.28</v>
      </c>
      <c r="F32" s="11">
        <v>48722.28</v>
      </c>
      <c r="G32" s="11">
        <f t="shared" si="2"/>
        <v>23852.161879679988</v>
      </c>
    </row>
    <row r="33" spans="1:7">
      <c r="A33" s="8" t="s">
        <v>37</v>
      </c>
      <c r="B33" s="9">
        <f>SUM(B34:B42)</f>
        <v>0</v>
      </c>
      <c r="C33" s="9">
        <f>SUM(C34:C42)</f>
        <v>0</v>
      </c>
      <c r="D33" s="9">
        <f>SUM(D34:D42)</f>
        <v>0</v>
      </c>
      <c r="E33" s="9">
        <f>SUM(E34:E42)</f>
        <v>0</v>
      </c>
      <c r="F33" s="9">
        <f>SUM(F34:F42)</f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5">SUM(C44:C52)</f>
        <v>0</v>
      </c>
      <c r="D43" s="9">
        <f t="shared" si="5"/>
        <v>0</v>
      </c>
      <c r="E43" s="9">
        <f t="shared" si="5"/>
        <v>0</v>
      </c>
      <c r="F43" s="9">
        <f t="shared" si="5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6">SUM(C54:C56)</f>
        <v>0</v>
      </c>
      <c r="D53" s="9">
        <f t="shared" si="6"/>
        <v>0</v>
      </c>
      <c r="E53" s="9">
        <f t="shared" si="6"/>
        <v>0</v>
      </c>
      <c r="F53" s="9">
        <f t="shared" si="6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7">SUM(C58:C65)</f>
        <v>0</v>
      </c>
      <c r="D57" s="9">
        <f t="shared" si="7"/>
        <v>0</v>
      </c>
      <c r="E57" s="9">
        <f t="shared" si="7"/>
        <v>0</v>
      </c>
      <c r="F57" s="9">
        <f t="shared" si="7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8">SUM(C67:C69)</f>
        <v>0</v>
      </c>
      <c r="D66" s="9">
        <f t="shared" si="8"/>
        <v>0</v>
      </c>
      <c r="E66" s="9">
        <f t="shared" si="8"/>
        <v>0</v>
      </c>
      <c r="F66" s="9">
        <f t="shared" si="8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9">SUM(C71:C77)</f>
        <v>0</v>
      </c>
      <c r="D70" s="9">
        <f t="shared" si="9"/>
        <v>0</v>
      </c>
      <c r="E70" s="9">
        <f t="shared" si="9"/>
        <v>0</v>
      </c>
      <c r="F70" s="9">
        <f t="shared" si="9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0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0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0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0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0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0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1">C80+C88+C98+C108+C118+C128+C132+C141+C145</f>
        <v>0</v>
      </c>
      <c r="D79" s="13">
        <f t="shared" si="11"/>
        <v>0</v>
      </c>
      <c r="E79" s="13">
        <f t="shared" si="11"/>
        <v>0</v>
      </c>
      <c r="F79" s="13">
        <f t="shared" si="11"/>
        <v>0</v>
      </c>
      <c r="G79" s="13">
        <f t="shared" si="11"/>
        <v>0</v>
      </c>
    </row>
    <row r="80" spans="1:7">
      <c r="A80" s="14" t="s">
        <v>9</v>
      </c>
      <c r="B80" s="13">
        <f>SUM(B81:B87)</f>
        <v>0</v>
      </c>
      <c r="C80" s="13">
        <f t="shared" ref="C80:G80" si="12">SUM(C81:C87)</f>
        <v>0</v>
      </c>
      <c r="D80" s="13">
        <f t="shared" si="12"/>
        <v>0</v>
      </c>
      <c r="E80" s="13">
        <f t="shared" si="12"/>
        <v>0</v>
      </c>
      <c r="F80" s="13">
        <f t="shared" si="12"/>
        <v>0</v>
      </c>
      <c r="G80" s="13">
        <f t="shared" si="12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3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3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3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3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3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3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3"/>
        <v>0</v>
      </c>
    </row>
    <row r="88" spans="1:7">
      <c r="A88" s="14" t="s">
        <v>17</v>
      </c>
      <c r="B88" s="13">
        <f>SUM(B89:B97)</f>
        <v>0</v>
      </c>
      <c r="C88" s="13">
        <f t="shared" ref="C88:F88" si="14">SUM(C89:C97)</f>
        <v>0</v>
      </c>
      <c r="D88" s="13">
        <f t="shared" si="14"/>
        <v>0</v>
      </c>
      <c r="E88" s="13">
        <f t="shared" si="14"/>
        <v>0</v>
      </c>
      <c r="F88" s="13">
        <f t="shared" si="14"/>
        <v>0</v>
      </c>
      <c r="G88" s="13">
        <f t="shared" si="13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3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3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3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3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3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3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3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3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3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5">SUM(C99:C107)</f>
        <v>0</v>
      </c>
      <c r="D98" s="13">
        <f t="shared" si="15"/>
        <v>0</v>
      </c>
      <c r="E98" s="13">
        <f t="shared" si="15"/>
        <v>0</v>
      </c>
      <c r="F98" s="13">
        <f t="shared" si="15"/>
        <v>0</v>
      </c>
      <c r="G98" s="13">
        <f t="shared" si="13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3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3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3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3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3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3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3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3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3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6">SUM(C109:C117)</f>
        <v>0</v>
      </c>
      <c r="D108" s="13">
        <f t="shared" si="16"/>
        <v>0</v>
      </c>
      <c r="E108" s="13">
        <f t="shared" si="16"/>
        <v>0</v>
      </c>
      <c r="F108" s="13">
        <f t="shared" si="16"/>
        <v>0</v>
      </c>
      <c r="G108" s="13">
        <f t="shared" si="13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3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3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3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3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3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3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3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3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3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7">SUM(C119:C127)</f>
        <v>0</v>
      </c>
      <c r="D118" s="13">
        <f t="shared" si="17"/>
        <v>0</v>
      </c>
      <c r="E118" s="13">
        <f t="shared" si="17"/>
        <v>0</v>
      </c>
      <c r="F118" s="13">
        <f t="shared" si="17"/>
        <v>0</v>
      </c>
      <c r="G118" s="13">
        <f t="shared" si="13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3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3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3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3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3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3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3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3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3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8">SUM(C129:C131)</f>
        <v>0</v>
      </c>
      <c r="D128" s="13">
        <f t="shared" si="18"/>
        <v>0</v>
      </c>
      <c r="E128" s="13">
        <f t="shared" si="18"/>
        <v>0</v>
      </c>
      <c r="F128" s="13">
        <f t="shared" si="18"/>
        <v>0</v>
      </c>
      <c r="G128" s="13">
        <f t="shared" si="13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3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3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3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19">SUM(C133:C140)</f>
        <v>0</v>
      </c>
      <c r="D132" s="13">
        <f t="shared" si="19"/>
        <v>0</v>
      </c>
      <c r="E132" s="13">
        <f t="shared" si="19"/>
        <v>0</v>
      </c>
      <c r="F132" s="13">
        <f t="shared" si="19"/>
        <v>0</v>
      </c>
      <c r="G132" s="13">
        <f t="shared" si="13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3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3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3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3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3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3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3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3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0">SUM(C142:C144)</f>
        <v>0</v>
      </c>
      <c r="D141" s="13">
        <f t="shared" si="20"/>
        <v>0</v>
      </c>
      <c r="E141" s="13">
        <f t="shared" si="20"/>
        <v>0</v>
      </c>
      <c r="F141" s="13">
        <f t="shared" si="20"/>
        <v>0</v>
      </c>
      <c r="G141" s="13">
        <f t="shared" si="13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3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3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3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1">SUM(C146:C152)</f>
        <v>0</v>
      </c>
      <c r="D145" s="13">
        <f t="shared" si="21"/>
        <v>0</v>
      </c>
      <c r="E145" s="13">
        <f t="shared" si="21"/>
        <v>0</v>
      </c>
      <c r="F145" s="13">
        <f t="shared" si="21"/>
        <v>0</v>
      </c>
      <c r="G145" s="13">
        <f t="shared" ref="G145:G152" si="22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2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2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2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2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2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2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2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8320215.1999363974</v>
      </c>
      <c r="C154" s="13">
        <f t="shared" ref="C154:G154" si="23">C4+C79</f>
        <v>560000.00288059469</v>
      </c>
      <c r="D154" s="13">
        <f t="shared" si="23"/>
        <v>10925952.202816993</v>
      </c>
      <c r="E154" s="13">
        <f t="shared" si="23"/>
        <v>5805472.4699999997</v>
      </c>
      <c r="F154" s="13">
        <f t="shared" si="23"/>
        <v>5754826.6299999999</v>
      </c>
      <c r="G154" s="13">
        <f t="shared" si="23"/>
        <v>5120479.7328169923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9" spans="1:7">
      <c r="A159" s="45" t="s">
        <v>149</v>
      </c>
      <c r="B159" s="46"/>
      <c r="C159" s="46"/>
      <c r="D159" s="47"/>
    </row>
    <row r="160" spans="1:7">
      <c r="A160" s="48"/>
      <c r="B160" s="46"/>
      <c r="C160" s="46"/>
      <c r="D160" s="47"/>
    </row>
    <row r="161" spans="1:4">
      <c r="A161" s="49"/>
      <c r="B161" s="50"/>
      <c r="C161" s="49"/>
      <c r="D161" s="49"/>
    </row>
    <row r="162" spans="1:4">
      <c r="A162" s="51"/>
      <c r="B162" s="49"/>
      <c r="C162" s="49"/>
      <c r="D162" s="49"/>
    </row>
    <row r="163" spans="1:4">
      <c r="A163" s="49" t="s">
        <v>150</v>
      </c>
      <c r="B163" s="49"/>
      <c r="C163" s="51"/>
      <c r="D163" s="51"/>
    </row>
    <row r="164" spans="1:4" ht="22.5">
      <c r="A164" s="52" t="s">
        <v>151</v>
      </c>
      <c r="B164" s="52"/>
      <c r="C164" s="53"/>
      <c r="D164" s="52"/>
    </row>
    <row r="168" spans="1:4">
      <c r="A168" s="51" t="s">
        <v>150</v>
      </c>
    </row>
    <row r="169" spans="1:4" ht="22.5">
      <c r="A169" s="52" t="s">
        <v>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C19" sqref="C19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8" t="s">
        <v>155</v>
      </c>
      <c r="B1" s="59"/>
      <c r="C1" s="59"/>
      <c r="D1" s="59"/>
      <c r="E1" s="59"/>
      <c r="F1" s="59"/>
      <c r="G1" s="60"/>
    </row>
    <row r="2" spans="1:7">
      <c r="A2" s="20"/>
      <c r="B2" s="61" t="s">
        <v>0</v>
      </c>
      <c r="C2" s="61"/>
      <c r="D2" s="61"/>
      <c r="E2" s="61"/>
      <c r="F2" s="61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8311215.1999363974</v>
      </c>
      <c r="C5" s="13">
        <f t="shared" ref="C5" si="0">SUM(C6:C13)</f>
        <v>560000.00288059469</v>
      </c>
      <c r="D5" s="13">
        <f>SUM(D6:D13)</f>
        <v>10925952.202816993</v>
      </c>
      <c r="E5" s="13">
        <f>SUM(E6:E13)</f>
        <v>3352255.9000000013</v>
      </c>
      <c r="F5" s="13">
        <f>SUM(F6:F13)</f>
        <v>3311305.9000000013</v>
      </c>
      <c r="G5" s="13">
        <f>SUM(G6:G13)</f>
        <v>7573696.3028169936</v>
      </c>
    </row>
    <row r="6" spans="1:7">
      <c r="A6" s="26" t="s">
        <v>153</v>
      </c>
      <c r="B6" s="16">
        <v>8311215.1999363974</v>
      </c>
      <c r="C6" s="16">
        <v>560000.00288059469</v>
      </c>
      <c r="D6" s="16">
        <f>+[1]EAEPE!$J$3</f>
        <v>10925952.202816993</v>
      </c>
      <c r="E6" s="16">
        <f>+[1]EAEPE!$L$3</f>
        <v>3352255.9000000013</v>
      </c>
      <c r="F6" s="16">
        <f>+[1]EAEPE!$M$3</f>
        <v>3311305.9000000013</v>
      </c>
      <c r="G6" s="16">
        <f>+[1]EAEPE!$O$3</f>
        <v>7573696.3028169936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8311215.1999363974</v>
      </c>
      <c r="C26" s="13">
        <f t="shared" ref="C26" si="4">C5+C16</f>
        <v>560000.00288059469</v>
      </c>
      <c r="D26" s="13">
        <f>D5+D16</f>
        <v>10925952.202816993</v>
      </c>
      <c r="E26" s="13">
        <f>E5+E16</f>
        <v>3352255.9000000013</v>
      </c>
      <c r="F26" s="13">
        <f>F5+F16</f>
        <v>3311305.9000000013</v>
      </c>
      <c r="G26" s="13">
        <f>G5+G16</f>
        <v>7573696.3028169936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31" spans="1:7">
      <c r="A31" s="45" t="s">
        <v>149</v>
      </c>
      <c r="B31" s="46"/>
      <c r="C31" s="46"/>
      <c r="D31" s="47"/>
    </row>
    <row r="32" spans="1:7">
      <c r="A32" s="48"/>
      <c r="B32" s="46"/>
      <c r="C32" s="46"/>
      <c r="D32" s="47"/>
    </row>
    <row r="33" spans="1:4">
      <c r="A33" s="49"/>
      <c r="B33" s="50"/>
      <c r="C33" s="49"/>
      <c r="D33" s="49"/>
    </row>
    <row r="34" spans="1:4">
      <c r="A34" s="51"/>
      <c r="B34" s="49"/>
      <c r="C34" s="49"/>
      <c r="D34" s="49"/>
    </row>
    <row r="35" spans="1:4">
      <c r="A35" s="49" t="s">
        <v>150</v>
      </c>
      <c r="B35" s="49"/>
      <c r="C35" s="51"/>
      <c r="D35" s="51"/>
    </row>
    <row r="36" spans="1:4" ht="22.5">
      <c r="A36" s="52" t="s">
        <v>151</v>
      </c>
      <c r="B36" s="52"/>
      <c r="C36" s="53"/>
      <c r="D36" s="52"/>
    </row>
    <row r="39" spans="1:4">
      <c r="A39" s="51" t="s">
        <v>150</v>
      </c>
    </row>
    <row r="40" spans="1:4" ht="22.5">
      <c r="A40" s="52" t="s">
        <v>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workbookViewId="0">
      <selection activeCell="A26" sqref="A26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8" t="s">
        <v>156</v>
      </c>
      <c r="B1" s="62"/>
      <c r="C1" s="62"/>
      <c r="D1" s="62"/>
      <c r="E1" s="62"/>
      <c r="F1" s="62"/>
      <c r="G1" s="63"/>
    </row>
    <row r="2" spans="1:7" ht="12" customHeight="1">
      <c r="A2" s="30"/>
      <c r="B2" s="61" t="s">
        <v>0</v>
      </c>
      <c r="C2" s="61"/>
      <c r="D2" s="61"/>
      <c r="E2" s="61"/>
      <c r="F2" s="61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8311215.1999363974</v>
      </c>
      <c r="C5" s="13">
        <f t="shared" ref="C5" si="0">C6+C16+C25+C36</f>
        <v>560000.00288059469</v>
      </c>
      <c r="D5" s="13">
        <f>D6+D16+D25+D36</f>
        <v>10925952.202816993</v>
      </c>
      <c r="E5" s="13">
        <f>E6+E16+E25+E36</f>
        <v>3352255.9000000013</v>
      </c>
      <c r="F5" s="13">
        <f>F6+F16+F25+F36</f>
        <v>3311305.9000000013</v>
      </c>
      <c r="G5" s="13">
        <f>G6+G16+G25+G36</f>
        <v>7573696.3028169917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8311215.1999363974</v>
      </c>
      <c r="C16" s="13">
        <f t="shared" ref="C16" si="3">SUM(C17:C23)</f>
        <v>560000.00288059469</v>
      </c>
      <c r="D16" s="13">
        <f>SUM(D17:D23)</f>
        <v>10925952.202816993</v>
      </c>
      <c r="E16" s="13">
        <f>SUM(E17:E23)</f>
        <v>3352255.9000000013</v>
      </c>
      <c r="F16" s="13">
        <f>SUM(F17:F23)</f>
        <v>3311305.9000000013</v>
      </c>
      <c r="G16" s="13">
        <f>D16-E16</f>
        <v>7573696.3028169917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>
        <v>8311215.1999363974</v>
      </c>
      <c r="C23" s="16">
        <v>560000.00288059469</v>
      </c>
      <c r="D23" s="16">
        <f>+[1]EAEPE!$J$3</f>
        <v>10925952.202816993</v>
      </c>
      <c r="E23" s="16">
        <f>+[1]EAEPE!$L$3</f>
        <v>3352255.9000000013</v>
      </c>
      <c r="F23" s="16">
        <f>+[1]EAEPE!$N$3</f>
        <v>3311305.9000000013</v>
      </c>
      <c r="G23" s="16">
        <f>+[1]EAEPE!$O$3</f>
        <v>7573696.3028169936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8311215.1999363974</v>
      </c>
      <c r="C79" s="13">
        <f t="shared" ref="C79" si="12">C5+C42</f>
        <v>560000.00288059469</v>
      </c>
      <c r="D79" s="13">
        <f>D5+D42</f>
        <v>10925952.202816993</v>
      </c>
      <c r="E79" s="13">
        <f>E5+E42</f>
        <v>3352255.9000000013</v>
      </c>
      <c r="F79" s="13">
        <f>F5+F42</f>
        <v>3311305.9000000013</v>
      </c>
      <c r="G79" s="13">
        <f>G5+G42</f>
        <v>7573696.3028169917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4" spans="1:4">
      <c r="A84" s="45" t="s">
        <v>149</v>
      </c>
      <c r="B84" s="46"/>
      <c r="C84" s="46"/>
      <c r="D84" s="47"/>
    </row>
    <row r="85" spans="1:4">
      <c r="A85" s="48"/>
      <c r="B85" s="46"/>
      <c r="C85" s="46"/>
      <c r="D85" s="47"/>
    </row>
    <row r="86" spans="1:4">
      <c r="A86" s="49"/>
      <c r="B86" s="50"/>
      <c r="C86" s="49"/>
      <c r="D86" s="49"/>
    </row>
    <row r="87" spans="1:4">
      <c r="A87" s="51"/>
      <c r="B87" s="49"/>
      <c r="C87" s="49"/>
      <c r="D87" s="49"/>
    </row>
    <row r="88" spans="1:4">
      <c r="A88" s="49" t="s">
        <v>150</v>
      </c>
      <c r="B88" s="49"/>
      <c r="C88" s="51"/>
      <c r="D88" s="51"/>
    </row>
    <row r="89" spans="1:4" ht="22.5">
      <c r="A89" s="52" t="s">
        <v>151</v>
      </c>
      <c r="B89" s="52"/>
      <c r="C89" s="53"/>
      <c r="D89" s="52"/>
    </row>
    <row r="93" spans="1:4">
      <c r="A93" s="51" t="s">
        <v>150</v>
      </c>
    </row>
    <row r="94" spans="1:4" ht="22.5">
      <c r="A94" s="52" t="s">
        <v>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C8" sqref="C8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8" t="s">
        <v>157</v>
      </c>
      <c r="B1" s="62"/>
      <c r="C1" s="62"/>
      <c r="D1" s="62"/>
      <c r="E1" s="62"/>
      <c r="F1" s="62"/>
      <c r="G1" s="63"/>
    </row>
    <row r="2" spans="1:7">
      <c r="A2" s="30"/>
      <c r="B2" s="61" t="s">
        <v>0</v>
      </c>
      <c r="C2" s="61"/>
      <c r="D2" s="61"/>
      <c r="E2" s="61"/>
      <c r="F2" s="61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7091647.7009373121</v>
      </c>
      <c r="C4" s="39">
        <f t="shared" ref="C4" si="0">C5+C6+C7+C10+C11+C14</f>
        <v>500000</v>
      </c>
      <c r="D4" s="39">
        <f>D5+D6+D7+D10+D11+D14</f>
        <v>8491647.7009373121</v>
      </c>
      <c r="E4" s="39">
        <f>E5+E6+E7+E10+E11+E14</f>
        <v>2988133.97</v>
      </c>
      <c r="F4" s="39">
        <f>F5+F6+F7+F10+F11+F14</f>
        <v>2947183.97</v>
      </c>
      <c r="G4" s="39">
        <f>G5+G6+G7+G10+G11+G14</f>
        <v>5503513.7309373114</v>
      </c>
    </row>
    <row r="5" spans="1:7">
      <c r="A5" s="40" t="s">
        <v>136</v>
      </c>
      <c r="B5" s="13">
        <v>7091647.7009373121</v>
      </c>
      <c r="C5" s="13">
        <v>500000</v>
      </c>
      <c r="D5" s="13">
        <f>+[1]COG!$E$4</f>
        <v>8491647.7009373121</v>
      </c>
      <c r="E5" s="13">
        <f>+[1]COG!$F$4</f>
        <v>2988133.97</v>
      </c>
      <c r="F5" s="13">
        <f>+[1]COG!$G$4</f>
        <v>2947183.97</v>
      </c>
      <c r="G5" s="13">
        <f>+[1]COG!$H$4</f>
        <v>5503513.7309373114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7091647.7009373121</v>
      </c>
      <c r="C27" s="13">
        <f t="shared" ref="C27" si="8">C4+C16</f>
        <v>500000</v>
      </c>
      <c r="D27" s="13">
        <f>D4+D16</f>
        <v>8491647.7009373121</v>
      </c>
      <c r="E27" s="13">
        <f>E4+E16</f>
        <v>2988133.97</v>
      </c>
      <c r="F27" s="13">
        <f>F4+F16</f>
        <v>2947183.97</v>
      </c>
      <c r="G27" s="13">
        <f>G4+G16</f>
        <v>5503513.7309373114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1" spans="1:7">
      <c r="A31" s="45" t="s">
        <v>149</v>
      </c>
      <c r="B31" s="46"/>
      <c r="C31" s="46"/>
      <c r="D31" s="47"/>
    </row>
    <row r="32" spans="1:7">
      <c r="A32" s="48"/>
      <c r="B32" s="46"/>
      <c r="C32" s="46"/>
      <c r="D32" s="47"/>
    </row>
    <row r="33" spans="1:4">
      <c r="A33" s="49"/>
      <c r="B33" s="50"/>
      <c r="C33" s="49"/>
      <c r="D33" s="49"/>
    </row>
    <row r="34" spans="1:4">
      <c r="A34" s="51"/>
      <c r="B34" s="49"/>
      <c r="C34" s="49"/>
      <c r="D34" s="49"/>
    </row>
    <row r="35" spans="1:4">
      <c r="A35" s="49" t="s">
        <v>150</v>
      </c>
      <c r="B35" s="49"/>
      <c r="C35" s="51"/>
      <c r="D35" s="51"/>
    </row>
    <row r="36" spans="1:4" ht="22.5">
      <c r="A36" s="52" t="s">
        <v>151</v>
      </c>
      <c r="B36" s="52"/>
      <c r="C36" s="53"/>
      <c r="D36" s="52"/>
    </row>
    <row r="40" spans="1:4">
      <c r="A40" s="51" t="s">
        <v>150</v>
      </c>
    </row>
    <row r="41" spans="1:4" ht="22.5">
      <c r="A41" s="52" t="s">
        <v>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2017-10-23T15:57:14Z</cp:lastPrinted>
  <dcterms:created xsi:type="dcterms:W3CDTF">2017-01-11T17:22:36Z</dcterms:created>
  <dcterms:modified xsi:type="dcterms:W3CDTF">2017-10-23T15:57:41Z</dcterms:modified>
</cp:coreProperties>
</file>