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15090" windowHeight="4935" firstSheet="4" activeTab="4"/>
  </bookViews>
  <sheets>
    <sheet name="EAI" sheetId="1" state="hidden" r:id="rId1"/>
    <sheet name="Instructivo_EAI" sheetId="6" state="hidden" r:id="rId2"/>
    <sheet name="CRI" sheetId="4" state="hidden" r:id="rId3"/>
    <sheet name="Instructivo_CRI" sheetId="7" state="hidden" r:id="rId4"/>
    <sheet name="CFF" sheetId="3" r:id="rId5"/>
    <sheet name="Instructivo_CFF" sheetId="8" state="hidden" r:id="rId6"/>
  </sheets>
  <externalReferences>
    <externalReference r:id="rId7"/>
    <externalReference r:id="rId8"/>
  </externalReference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EAI!$A$2:$M$5</definedName>
  </definedNames>
  <calcPr calcId="152511"/>
</workbook>
</file>

<file path=xl/calcChain.xml><?xml version="1.0" encoding="utf-8"?>
<calcChain xmlns="http://schemas.openxmlformats.org/spreadsheetml/2006/main">
  <c r="I49" i="1" l="1"/>
  <c r="I45" i="1"/>
  <c r="I50" i="1"/>
  <c r="H45" i="1"/>
  <c r="H49" i="1"/>
  <c r="H50" i="1"/>
  <c r="J45" i="1" l="1"/>
  <c r="K45" i="1" s="1"/>
  <c r="H42" i="1"/>
  <c r="J50" i="1"/>
  <c r="K50" i="1" s="1"/>
  <c r="G49" i="1"/>
  <c r="G46" i="1" s="1"/>
  <c r="G45" i="1"/>
  <c r="G42" i="1" s="1"/>
  <c r="H46" i="1" l="1"/>
  <c r="H3" i="1" s="1"/>
  <c r="I46" i="1"/>
  <c r="G3" i="1"/>
  <c r="I42" i="1"/>
  <c r="J49" i="1"/>
  <c r="I14" i="3"/>
  <c r="F19" i="3"/>
  <c r="E46" i="1"/>
  <c r="F42" i="1"/>
  <c r="E42" i="1"/>
  <c r="K49" i="1" l="1"/>
  <c r="J46" i="1"/>
  <c r="K46" i="1" s="1"/>
  <c r="I3" i="1"/>
  <c r="J42" i="1"/>
  <c r="K42" i="1" s="1"/>
  <c r="E19" i="3"/>
  <c r="D16" i="4"/>
  <c r="C19" i="3"/>
  <c r="C17" i="4"/>
  <c r="C16" i="4"/>
  <c r="E3" i="1"/>
  <c r="F46" i="1"/>
  <c r="E17" i="4"/>
  <c r="F17" i="4"/>
  <c r="J3" i="1" l="1"/>
  <c r="K3" i="1"/>
  <c r="D19" i="3"/>
  <c r="D17" i="4"/>
  <c r="H19" i="3"/>
  <c r="H17" i="4"/>
  <c r="G19" i="3"/>
  <c r="G17" i="4"/>
  <c r="F3" i="1"/>
  <c r="F16" i="4"/>
  <c r="E16" i="4"/>
  <c r="C14" i="3"/>
  <c r="C3" i="3" s="1"/>
  <c r="C3" i="4"/>
  <c r="G16" i="4"/>
  <c r="D14" i="3"/>
  <c r="D3" i="3" s="1"/>
  <c r="D3" i="4"/>
  <c r="E3" i="4" l="1"/>
  <c r="E14" i="3"/>
  <c r="E3" i="3" s="1"/>
  <c r="G14" i="3"/>
  <c r="G3" i="3" s="1"/>
  <c r="G3" i="4"/>
  <c r="I19" i="3"/>
  <c r="I3" i="3" s="1"/>
  <c r="I17" i="4"/>
  <c r="I3" i="4" s="1"/>
  <c r="F3" i="4"/>
  <c r="F14" i="3"/>
  <c r="F3" i="3" s="1"/>
  <c r="H16" i="4"/>
  <c r="H14" i="3" l="1"/>
  <c r="H3" i="3" s="1"/>
  <c r="H3" i="4"/>
</calcChain>
</file>

<file path=xl/sharedStrings.xml><?xml version="1.0" encoding="utf-8"?>
<sst xmlns="http://schemas.openxmlformats.org/spreadsheetml/2006/main" count="183" uniqueCount="105">
  <si>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</si>
  <si>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</si>
  <si>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</si>
  <si>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</si>
  <si>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</si>
  <si>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</si>
  <si>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</si>
  <si>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</si>
  <si>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</si>
  <si>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</si>
  <si>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</si>
  <si>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</si>
  <si>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</si>
  <si>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</si>
  <si>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</si>
  <si>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</si>
  <si>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</si>
  <si>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</si>
  <si>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</si>
  <si>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</si>
  <si>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</si>
  <si>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</si>
  <si>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</si>
  <si>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</si>
  <si>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</si>
  <si>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</si>
  <si>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</si>
  <si>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</si>
  <si>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</si>
  <si>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</si>
  <si>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</si>
  <si>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</si>
  <si>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</si>
  <si>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</si>
  <si>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</si>
  <si>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</si>
  <si>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</si>
  <si>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</si>
  <si>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</si>
  <si>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</si>
  <si>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</si>
  <si>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</si>
  <si>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</si>
  <si>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</si>
  <si>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</si>
  <si>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</si>
  <si>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</si>
  <si>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</si>
  <si>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</si>
  <si>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</si>
  <si>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</si>
  <si>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</si>
  <si>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</si>
  <si>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</si>
  <si>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</si>
  <si>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</si>
  <si>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</si>
  <si>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</si>
  <si>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</si>
  <si>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</si>
  <si>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</si>
  <si>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</si>
  <si>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</si>
  <si>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</si>
  <si>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</si>
  <si>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</si>
  <si>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</si>
  <si>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</si>
  <si>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</si>
  <si>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</si>
  <si>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</si>
  <si>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</si>
  <si>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</si>
  <si>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</si>
  <si>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</si>
  <si>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</si>
  <si>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</si>
  <si>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</si>
  <si>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</si>
  <si>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</si>
  <si>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</si>
  <si>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</si>
  <si>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</si>
  <si>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</si>
  <si>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</si>
  <si>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</si>
  <si>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</si>
  <si>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</si>
  <si>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</si>
  <si>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</si>
  <si>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</si>
  <si>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</si>
  <si>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</si>
  <si>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</si>
  <si>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</si>
  <si>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</si>
  <si>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</si>
  <si>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</si>
  <si>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</si>
  <si>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</si>
  <si>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DIRECTORA GENERAL
MONICA MACIEL MENDEZ MORALES</t>
  </si>
  <si>
    <t>ENCARGADO DE CUENTA PUBLICA
 CPMF JORGE ENRIQUE HERRERA TOVAR</t>
  </si>
  <si>
    <t>INSTITUTO MUNICIPAL DE LAS MUJERES
ESTADO ANALÍTICO DE INGRESOS 
DEL 1 DE ENERO AL 30 DE SEPTIEMBRE DE 2017</t>
  </si>
  <si>
    <t>INSTITUTO MUNICIPAL DE LAS MUJERES
ESTADO ANALÍTICO DE INGRESOS POR RUBRO
DEL 1 DE ENERO AL 30 DE SEPTIEMBRE DE 2017</t>
  </si>
  <si>
    <t>INSTITUTO MUNICIPAL DE LAS MUJERES
ESTADO ANALÍTICO DE INGRESOS POR FUENTE DE FINANCIAMIENTO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</si>
</sst>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166" fontId="6" fillId="0" borderId="0" xfId="8" applyNumberFormat="1" applyFont="1" applyFill="1" applyBorder="1" applyAlignment="1">
      <alignment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06%20JUNIO/ESTADOS%20FINANCIEROS%20JUNI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Downloads/EEFFSEP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D8">
            <v>7157312.1999999983</v>
          </cell>
        </row>
        <row r="10">
          <cell r="D10">
            <v>3718240</v>
          </cell>
        </row>
      </sheetData>
      <sheetData sheetId="1">
        <row r="7">
          <cell r="E7">
            <v>4556239.2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AP8">
            <v>5596668.3999999994</v>
          </cell>
        </row>
        <row r="9">
          <cell r="AP9">
            <v>37800</v>
          </cell>
        </row>
        <row r="10">
          <cell r="AP10">
            <v>3718240</v>
          </cell>
        </row>
      </sheetData>
      <sheetData sheetId="1">
        <row r="7">
          <cell r="E7">
            <v>6116883</v>
          </cell>
        </row>
        <row r="8">
          <cell r="E8">
            <v>37800</v>
          </cell>
        </row>
        <row r="9">
          <cell r="E9">
            <v>3718240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pane ySplit="2" topLeftCell="A3" activePane="bottomLeft" state="frozen"/>
      <selection activeCell="H25" sqref="H25"/>
      <selection pane="bottomLeft" activeCell="J24" sqref="J24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3" s="1" customFormat="1" ht="35.1" customHeight="1" x14ac:dyDescent="0.2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3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3" s="3" customFormat="1" x14ac:dyDescent="0.2">
      <c r="A3" s="13">
        <v>90001</v>
      </c>
      <c r="B3" s="12"/>
      <c r="C3" s="12"/>
      <c r="D3" s="20" t="s">
        <v>4</v>
      </c>
      <c r="E3" s="64">
        <f>+E30+E34+E38+E42+E46+E53</f>
        <v>8311215.1999999993</v>
      </c>
      <c r="F3" s="64">
        <f>+F30+F34+F38+F42+F46+F53</f>
        <v>559999.99999999907</v>
      </c>
      <c r="G3" s="64">
        <f>+G30+G34+G38+G42+G46+G53</f>
        <v>10925952.199999999</v>
      </c>
      <c r="H3" s="64">
        <f>+H30+H34+H38+H42+H46+H53</f>
        <v>9872923</v>
      </c>
      <c r="I3" s="64">
        <f>+I30+I34+I38+I42+I46+I53</f>
        <v>9352708.3999999985</v>
      </c>
      <c r="J3" s="64">
        <f>+I3-E3</f>
        <v>1041493.1999999993</v>
      </c>
      <c r="K3" s="64">
        <f>+K42+K46+K53</f>
        <v>1041493.2000000002</v>
      </c>
      <c r="M3" s="66"/>
    </row>
    <row r="4" spans="1:13" x14ac:dyDescent="0.2">
      <c r="A4" s="9">
        <v>4</v>
      </c>
      <c r="B4" s="9">
        <v>118</v>
      </c>
      <c r="C4" s="9">
        <v>10</v>
      </c>
      <c r="D4" s="7" t="s">
        <v>11</v>
      </c>
      <c r="H4" s="65"/>
      <c r="I4" s="65"/>
    </row>
    <row r="5" spans="1:13" x14ac:dyDescent="0.2">
      <c r="A5" s="9">
        <v>4</v>
      </c>
      <c r="B5" s="9">
        <v>118</v>
      </c>
      <c r="C5" s="9">
        <v>11</v>
      </c>
      <c r="D5" s="8" t="s">
        <v>52</v>
      </c>
    </row>
    <row r="6" spans="1:13" x14ac:dyDescent="0.2">
      <c r="A6" s="9">
        <v>4</v>
      </c>
      <c r="B6" s="9">
        <v>118</v>
      </c>
      <c r="C6" s="9">
        <v>12</v>
      </c>
      <c r="D6" s="8" t="s">
        <v>53</v>
      </c>
    </row>
    <row r="7" spans="1:13" ht="22.5" x14ac:dyDescent="0.2">
      <c r="A7" s="9">
        <v>4</v>
      </c>
      <c r="B7" s="9">
        <v>118</v>
      </c>
      <c r="C7" s="9">
        <v>13</v>
      </c>
      <c r="D7" s="8" t="s">
        <v>54</v>
      </c>
    </row>
    <row r="8" spans="1:13" x14ac:dyDescent="0.2">
      <c r="A8" s="9">
        <v>4</v>
      </c>
      <c r="B8" s="9">
        <v>118</v>
      </c>
      <c r="C8" s="9">
        <v>14</v>
      </c>
      <c r="D8" s="8" t="s">
        <v>55</v>
      </c>
    </row>
    <row r="9" spans="1:13" x14ac:dyDescent="0.2">
      <c r="A9" s="9">
        <v>4</v>
      </c>
      <c r="B9" s="9">
        <v>118</v>
      </c>
      <c r="C9" s="9">
        <v>15</v>
      </c>
      <c r="D9" s="8" t="s">
        <v>56</v>
      </c>
    </row>
    <row r="10" spans="1:13" x14ac:dyDescent="0.2">
      <c r="A10" s="9">
        <v>4</v>
      </c>
      <c r="B10" s="9">
        <v>118</v>
      </c>
      <c r="C10" s="9">
        <v>16</v>
      </c>
      <c r="D10" s="8" t="s">
        <v>57</v>
      </c>
    </row>
    <row r="11" spans="1:13" x14ac:dyDescent="0.2">
      <c r="A11" s="9">
        <v>4</v>
      </c>
      <c r="B11" s="9">
        <v>118</v>
      </c>
      <c r="C11" s="9">
        <v>17</v>
      </c>
      <c r="D11" s="8" t="s">
        <v>58</v>
      </c>
    </row>
    <row r="12" spans="1:13" x14ac:dyDescent="0.2">
      <c r="A12" s="9">
        <v>4</v>
      </c>
      <c r="B12" s="9">
        <v>118</v>
      </c>
      <c r="C12" s="9">
        <v>18</v>
      </c>
      <c r="D12" s="9" t="s">
        <v>59</v>
      </c>
    </row>
    <row r="13" spans="1:13" x14ac:dyDescent="0.2">
      <c r="A13" s="9">
        <v>4</v>
      </c>
      <c r="B13" s="9">
        <v>118</v>
      </c>
      <c r="C13" s="9">
        <v>19</v>
      </c>
      <c r="D13" s="9" t="s">
        <v>60</v>
      </c>
    </row>
    <row r="14" spans="1:13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3" x14ac:dyDescent="0.2">
      <c r="A15" s="9">
        <v>4</v>
      </c>
      <c r="B15" s="9">
        <v>118</v>
      </c>
      <c r="C15" s="9">
        <v>21</v>
      </c>
      <c r="D15" s="9" t="s">
        <v>61</v>
      </c>
    </row>
    <row r="16" spans="1:13" x14ac:dyDescent="0.2">
      <c r="A16" s="9">
        <v>4</v>
      </c>
      <c r="B16" s="9">
        <v>118</v>
      </c>
      <c r="C16" s="9">
        <v>22</v>
      </c>
      <c r="D16" s="9" t="s">
        <v>62</v>
      </c>
    </row>
    <row r="17" spans="1:4" x14ac:dyDescent="0.2">
      <c r="A17" s="9">
        <v>4</v>
      </c>
      <c r="B17" s="9">
        <v>118</v>
      </c>
      <c r="C17" s="9">
        <v>23</v>
      </c>
      <c r="D17" s="9" t="s">
        <v>63</v>
      </c>
    </row>
    <row r="18" spans="1:4" x14ac:dyDescent="0.2">
      <c r="A18" s="9">
        <v>4</v>
      </c>
      <c r="B18" s="9">
        <v>118</v>
      </c>
      <c r="C18" s="9">
        <v>24</v>
      </c>
      <c r="D18" s="9" t="s">
        <v>64</v>
      </c>
    </row>
    <row r="19" spans="1:4" x14ac:dyDescent="0.2">
      <c r="A19" s="9">
        <v>4</v>
      </c>
      <c r="B19" s="9">
        <v>118</v>
      </c>
      <c r="C19" s="9">
        <v>25</v>
      </c>
      <c r="D19" s="9" t="s">
        <v>65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66</v>
      </c>
    </row>
    <row r="22" spans="1:4" x14ac:dyDescent="0.2">
      <c r="A22" s="9">
        <v>4</v>
      </c>
      <c r="B22" s="9">
        <v>118</v>
      </c>
      <c r="C22" s="9">
        <v>39</v>
      </c>
      <c r="D22" s="9" t="s">
        <v>67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68</v>
      </c>
    </row>
    <row r="25" spans="1:4" x14ac:dyDescent="0.2">
      <c r="A25" s="9">
        <v>4</v>
      </c>
      <c r="B25" s="9">
        <v>118</v>
      </c>
      <c r="C25" s="9">
        <v>42</v>
      </c>
      <c r="D25" s="9" t="s">
        <v>69</v>
      </c>
    </row>
    <row r="26" spans="1:4" x14ac:dyDescent="0.2">
      <c r="A26" s="9">
        <v>4</v>
      </c>
      <c r="B26" s="9">
        <v>118</v>
      </c>
      <c r="C26" s="9">
        <v>43</v>
      </c>
      <c r="D26" s="9" t="s">
        <v>70</v>
      </c>
    </row>
    <row r="27" spans="1:4" x14ac:dyDescent="0.2">
      <c r="A27" s="9">
        <v>4</v>
      </c>
      <c r="B27" s="9">
        <v>118</v>
      </c>
      <c r="C27" s="9">
        <v>44</v>
      </c>
      <c r="D27" s="9" t="s">
        <v>71</v>
      </c>
    </row>
    <row r="28" spans="1:4" x14ac:dyDescent="0.2">
      <c r="A28" s="9">
        <v>4</v>
      </c>
      <c r="B28" s="9">
        <v>118</v>
      </c>
      <c r="C28" s="9">
        <v>45</v>
      </c>
      <c r="D28" s="9" t="s">
        <v>72</v>
      </c>
    </row>
    <row r="29" spans="1:4" x14ac:dyDescent="0.2">
      <c r="A29" s="9">
        <v>4</v>
      </c>
      <c r="B29" s="9">
        <v>118</v>
      </c>
      <c r="C29" s="9">
        <v>49</v>
      </c>
      <c r="D29" s="9" t="s">
        <v>73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74</v>
      </c>
    </row>
    <row r="32" spans="1:4" x14ac:dyDescent="0.2">
      <c r="A32" s="9">
        <v>4</v>
      </c>
      <c r="B32" s="9">
        <v>118</v>
      </c>
      <c r="C32" s="9">
        <v>52</v>
      </c>
      <c r="D32" s="9" t="s">
        <v>75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76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77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78</v>
      </c>
    </row>
    <row r="37" spans="1:11" x14ac:dyDescent="0.2">
      <c r="A37" s="9">
        <v>4</v>
      </c>
      <c r="B37" s="9">
        <v>118</v>
      </c>
      <c r="C37" s="9">
        <v>69</v>
      </c>
      <c r="D37" s="9" t="s">
        <v>79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80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81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82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83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3718240</v>
      </c>
      <c r="H42" s="4">
        <f>+SUM(H43:H45)</f>
        <v>3718240</v>
      </c>
      <c r="I42" s="4">
        <f>+SUM(I43:I45)</f>
        <v>3718240</v>
      </c>
      <c r="J42" s="4">
        <f>+I42-E42</f>
        <v>1700000</v>
      </c>
      <c r="K42" s="4">
        <f>+J42</f>
        <v>1700000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84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85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86</v>
      </c>
      <c r="E45" s="4">
        <v>2018240</v>
      </c>
      <c r="F45" s="4">
        <v>500000</v>
      </c>
      <c r="G45" s="4">
        <f>+'[1]FORMATO PRESUPUESTO VS EJERCIDO'!$D$10</f>
        <v>3718240</v>
      </c>
      <c r="H45" s="4">
        <f>+'[2]EDO ACTIVIDADES'!$E$9</f>
        <v>3718240</v>
      </c>
      <c r="I45" s="4">
        <f>+'[2]FORMATO PRESUPUESTO VS EJERCIDO'!$AP$10</f>
        <v>3718240</v>
      </c>
      <c r="J45" s="4">
        <f>+I45-E45</f>
        <v>1700000</v>
      </c>
      <c r="K45" s="4">
        <f>+J45</f>
        <v>1700000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:F46" si="0">+SUM(E47:E52)</f>
        <v>6292975.1999999993</v>
      </c>
      <c r="F46" s="4">
        <f t="shared" si="0"/>
        <v>59999.999999999069</v>
      </c>
      <c r="G46" s="4">
        <f>+SUM(G47:G52)</f>
        <v>7207712.1999999983</v>
      </c>
      <c r="H46" s="4">
        <f>+SUM(H47:H52)</f>
        <v>6154683</v>
      </c>
      <c r="I46" s="4">
        <f>+SUM(I47:I52)</f>
        <v>5634468.3999999994</v>
      </c>
      <c r="J46" s="4">
        <f>+SUM(J47:J52)</f>
        <v>-658506.79999999981</v>
      </c>
      <c r="K46" s="4">
        <f>+J46</f>
        <v>-658506.79999999981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87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88</v>
      </c>
    </row>
    <row r="49" spans="1:11" x14ac:dyDescent="0.2">
      <c r="A49" s="9">
        <v>4</v>
      </c>
      <c r="B49" s="9">
        <v>118</v>
      </c>
      <c r="C49" s="9">
        <v>93</v>
      </c>
      <c r="D49" s="9" t="s">
        <v>89</v>
      </c>
      <c r="E49" s="4">
        <v>6242575.1999999993</v>
      </c>
      <c r="F49" s="4">
        <v>59999.999999999069</v>
      </c>
      <c r="G49" s="4">
        <f>+'[1]FORMATO PRESUPUESTO VS EJERCIDO'!$D$8</f>
        <v>7157312.1999999983</v>
      </c>
      <c r="H49" s="4">
        <f>+'[2]EDO ACTIVIDADES'!$E$7</f>
        <v>6116883</v>
      </c>
      <c r="I49" s="4">
        <f>+'[2]FORMATO PRESUPUESTO VS EJERCIDO'!$AP$8</f>
        <v>5596668.3999999994</v>
      </c>
      <c r="J49" s="4">
        <f>+I49-E49</f>
        <v>-645906.79999999981</v>
      </c>
      <c r="K49" s="4">
        <f>+J49</f>
        <v>-645906.79999999981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90</v>
      </c>
      <c r="E50" s="4">
        <v>50400</v>
      </c>
      <c r="F50" s="4">
        <v>0</v>
      </c>
      <c r="G50" s="4">
        <v>50400</v>
      </c>
      <c r="H50" s="4">
        <f>+'[2]EDO ACTIVIDADES'!$E$8</f>
        <v>37800</v>
      </c>
      <c r="I50" s="4">
        <f>+'[2]FORMATO PRESUPUESTO VS EJERCIDO'!$AP$9</f>
        <v>37800</v>
      </c>
      <c r="J50" s="4">
        <f>+I50-E50</f>
        <v>-12600</v>
      </c>
      <c r="K50" s="4">
        <f>+J50</f>
        <v>-12600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91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92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93</v>
      </c>
    </row>
    <row r="54" spans="1:11" x14ac:dyDescent="0.2">
      <c r="A54" s="9">
        <v>4</v>
      </c>
      <c r="B54" s="9">
        <v>118</v>
      </c>
      <c r="C54" s="9" t="s">
        <v>94</v>
      </c>
      <c r="D54" s="9" t="s">
        <v>95</v>
      </c>
    </row>
    <row r="55" spans="1:11" x14ac:dyDescent="0.2">
      <c r="A55" s="9">
        <v>4</v>
      </c>
      <c r="B55" s="9">
        <v>118</v>
      </c>
      <c r="C55" s="9" t="s">
        <v>96</v>
      </c>
      <c r="D55" s="9" t="s">
        <v>97</v>
      </c>
    </row>
    <row r="56" spans="1:11" x14ac:dyDescent="0.2">
      <c r="A56" s="9">
        <v>4</v>
      </c>
      <c r="B56" s="9">
        <v>118</v>
      </c>
      <c r="C56" s="9" t="s">
        <v>98</v>
      </c>
      <c r="D56" s="9" t="s">
        <v>99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E3:I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C9" sqref="C9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7" t="s">
        <v>103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 t="shared" ref="C3:I3" si="0">+C15+C16+C17</f>
        <v>8311215.1999999993</v>
      </c>
      <c r="D3" s="5">
        <f t="shared" si="0"/>
        <v>559999.99999999907</v>
      </c>
      <c r="E3" s="5">
        <f t="shared" si="0"/>
        <v>10925952.199999999</v>
      </c>
      <c r="F3" s="5">
        <f t="shared" si="0"/>
        <v>9872923</v>
      </c>
      <c r="G3" s="5">
        <f t="shared" si="0"/>
        <v>9352708.3999999985</v>
      </c>
      <c r="H3" s="5">
        <f t="shared" si="0"/>
        <v>1041493.2000000002</v>
      </c>
      <c r="I3" s="5">
        <f t="shared" si="0"/>
        <v>-658506.79999999981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>
        <f>+EAI!E42</f>
        <v>2018240</v>
      </c>
      <c r="D16" s="4">
        <f>+EAI!F42</f>
        <v>500000</v>
      </c>
      <c r="E16" s="4">
        <f>+EAI!G42</f>
        <v>3718240</v>
      </c>
      <c r="F16" s="4">
        <f>+EAI!H42</f>
        <v>3718240</v>
      </c>
      <c r="G16" s="4">
        <f>+EAI!I42</f>
        <v>3718240</v>
      </c>
      <c r="H16" s="4">
        <f>+EAI!J42</f>
        <v>1700000</v>
      </c>
      <c r="I16" s="17">
        <v>0</v>
      </c>
      <c r="J16" s="9"/>
    </row>
    <row r="17" spans="1:10" s="11" customFormat="1" x14ac:dyDescent="0.2">
      <c r="A17" s="28">
        <v>90</v>
      </c>
      <c r="B17" s="9" t="s">
        <v>22</v>
      </c>
      <c r="C17" s="4">
        <f>+EAI!E46</f>
        <v>6292975.1999999993</v>
      </c>
      <c r="D17" s="4">
        <f>+EAI!F46</f>
        <v>59999.999999999069</v>
      </c>
      <c r="E17" s="4">
        <f>+EAI!G46</f>
        <v>7207712.1999999983</v>
      </c>
      <c r="F17" s="4">
        <f>+EAI!H46</f>
        <v>6154683</v>
      </c>
      <c r="G17" s="4">
        <f>+EAI!I46</f>
        <v>5634468.3999999994</v>
      </c>
      <c r="H17" s="4">
        <f>+EAI!J46</f>
        <v>-658506.79999999981</v>
      </c>
      <c r="I17" s="17">
        <f>+EAI!K46</f>
        <v>-658506.79999999981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56.25" x14ac:dyDescent="0.2">
      <c r="A25" s="54"/>
      <c r="B25" s="56" t="s">
        <v>100</v>
      </c>
      <c r="C25" s="57"/>
      <c r="D25" s="58" t="s">
        <v>101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7" t="s">
        <v>104</v>
      </c>
      <c r="B1" s="68"/>
      <c r="C1" s="68"/>
      <c r="D1" s="68"/>
      <c r="E1" s="68"/>
      <c r="F1" s="68"/>
      <c r="G1" s="68"/>
      <c r="H1" s="68"/>
      <c r="I1" s="69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 t="shared" ref="C3:I3" si="0">+C14+C19</f>
        <v>8311215.1999999993</v>
      </c>
      <c r="D3" s="10">
        <f t="shared" si="0"/>
        <v>559999.99999999907</v>
      </c>
      <c r="E3" s="10">
        <f t="shared" si="0"/>
        <v>10925952.199999999</v>
      </c>
      <c r="F3" s="10">
        <f t="shared" si="0"/>
        <v>9872923</v>
      </c>
      <c r="G3" s="10">
        <f t="shared" si="0"/>
        <v>9352708.3999999985</v>
      </c>
      <c r="H3" s="10">
        <f t="shared" si="0"/>
        <v>1041493.2000000002</v>
      </c>
      <c r="I3" s="16">
        <f t="shared" si="0"/>
        <v>-658506.79999999981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>
        <f>+CRI!C16</f>
        <v>2018240</v>
      </c>
      <c r="D14" s="4">
        <f>+CRI!D16</f>
        <v>500000</v>
      </c>
      <c r="E14" s="4">
        <f>+CRI!E16</f>
        <v>3718240</v>
      </c>
      <c r="F14" s="4">
        <f>+CRI!F16</f>
        <v>3718240</v>
      </c>
      <c r="G14" s="4">
        <f>+CRI!G16</f>
        <v>3718240</v>
      </c>
      <c r="H14" s="4">
        <f>+CRI!H16</f>
        <v>1700000</v>
      </c>
      <c r="I14" s="17">
        <f>+CRI!I16</f>
        <v>0</v>
      </c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4">
        <f>+EAI!E46</f>
        <v>6292975.1999999993</v>
      </c>
      <c r="D19" s="4">
        <f>+EAI!F46</f>
        <v>59999.999999999069</v>
      </c>
      <c r="E19" s="4">
        <f>+EAI!G46</f>
        <v>7207712.1999999983</v>
      </c>
      <c r="F19" s="4">
        <f>+EAI!H46</f>
        <v>6154683</v>
      </c>
      <c r="G19" s="4">
        <f>+EAI!I46</f>
        <v>5634468.3999999994</v>
      </c>
      <c r="H19" s="4">
        <f>+EAI!J46</f>
        <v>-658506.79999999981</v>
      </c>
      <c r="I19" s="17">
        <f>+EAI!K46</f>
        <v>-658506.79999999981</v>
      </c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56.25" x14ac:dyDescent="0.2">
      <c r="A28" s="54"/>
      <c r="B28" s="56" t="s">
        <v>100</v>
      </c>
      <c r="C28" s="57"/>
      <c r="D28" s="58" t="s">
        <v>101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2017-04-19T08:32:26Z</cp:lastPrinted>
  <dcterms:created xsi:type="dcterms:W3CDTF">2012-12-11T20:48:19Z</dcterms:created>
  <dcterms:modified xsi:type="dcterms:W3CDTF">2017-10-23T15:34:59Z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