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7\CONTABILIDAD 2017\PÁGINA WEB-CUENTA PÚBLICA\Cuenta Pública 2do. Trimestre 2017\"/>
    </mc:Choice>
  </mc:AlternateContent>
  <bookViews>
    <workbookView xWindow="0" yWindow="0" windowWidth="15090" windowHeight="5130" tabRatio="885"/>
  </bookViews>
  <sheets>
    <sheet name="EAEPE" sheetId="1" r:id="rId1"/>
    <sheet name="Instructivo_EAEPE" sheetId="14" state="hidden" r:id="rId2"/>
    <sheet name="COG" sheetId="6" state="hidden" r:id="rId3"/>
    <sheet name="Instructivo_COG" sheetId="15" state="hidden" r:id="rId4"/>
    <sheet name="CTG" sheetId="8" state="hidden" r:id="rId5"/>
    <sheet name="Instructivo_CTG" sheetId="16" state="hidden" r:id="rId6"/>
    <sheet name="CA_Ente_Público" sheetId="4" state="hidden" r:id="rId7"/>
    <sheet name="Instructivo_CA_Ente_Público" sheetId="20" state="hidden" r:id="rId8"/>
    <sheet name="CA_Ejecutivo_Estatal" sheetId="10" state="hidden" r:id="rId9"/>
    <sheet name="Instructivo_CA_Ejecutivo_Estata" sheetId="19" state="hidden" r:id="rId10"/>
    <sheet name="CA_Ayuntamiento" sheetId="12" state="hidden" r:id="rId11"/>
    <sheet name="Instructivo_CA_Ayuntamiento" sheetId="18" state="hidden" r:id="rId12"/>
    <sheet name="CFG" sheetId="5" state="hidden" r:id="rId13"/>
    <sheet name="Instructivo_CFG" sheetId="17" state="hidden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L3" i="1" l="1"/>
  <c r="H74" i="6" l="1"/>
  <c r="H73" i="6"/>
  <c r="H72" i="6"/>
  <c r="H71" i="6"/>
  <c r="H70" i="6"/>
  <c r="H69" i="6"/>
  <c r="H67" i="6"/>
  <c r="H66" i="6"/>
  <c r="H65" i="6"/>
  <c r="H63" i="6"/>
  <c r="H62" i="6"/>
  <c r="H61" i="6"/>
  <c r="H60" i="6"/>
  <c r="H59" i="6"/>
  <c r="H58" i="6"/>
  <c r="H57" i="6"/>
  <c r="H55" i="6"/>
  <c r="H54" i="6"/>
  <c r="H53" i="6"/>
  <c r="H51" i="6"/>
  <c r="H50" i="6"/>
  <c r="H49" i="6"/>
  <c r="H47" i="6"/>
  <c r="H45" i="6"/>
  <c r="H41" i="6"/>
  <c r="H40" i="6"/>
  <c r="H39" i="6"/>
  <c r="H38" i="6"/>
  <c r="H37" i="6"/>
  <c r="H36" i="6"/>
  <c r="H35" i="6"/>
  <c r="H34" i="6"/>
  <c r="H33" i="6"/>
  <c r="H21" i="6"/>
  <c r="H20" i="6"/>
  <c r="H17" i="6"/>
  <c r="H15" i="6"/>
  <c r="H11" i="6"/>
  <c r="H10" i="6"/>
  <c r="F20" i="5" l="1"/>
  <c r="F4" i="8"/>
  <c r="C4" i="8"/>
  <c r="E4" i="8"/>
  <c r="G4" i="8"/>
  <c r="G68" i="6"/>
  <c r="F68" i="6"/>
  <c r="E68" i="6"/>
  <c r="H68" i="6" s="1"/>
  <c r="D68" i="6"/>
  <c r="C68" i="6"/>
  <c r="G64" i="6"/>
  <c r="F64" i="6"/>
  <c r="E64" i="6"/>
  <c r="D64" i="6"/>
  <c r="C64" i="6"/>
  <c r="G56" i="6"/>
  <c r="F56" i="6"/>
  <c r="E56" i="6"/>
  <c r="D56" i="6"/>
  <c r="C56" i="6"/>
  <c r="G52" i="6"/>
  <c r="F52" i="6"/>
  <c r="E52" i="6"/>
  <c r="D52" i="6"/>
  <c r="C52" i="6"/>
  <c r="G48" i="6"/>
  <c r="F48" i="6"/>
  <c r="E48" i="6"/>
  <c r="C48" i="6"/>
  <c r="G46" i="6"/>
  <c r="F46" i="6"/>
  <c r="E46" i="6"/>
  <c r="C46" i="6"/>
  <c r="G44" i="6"/>
  <c r="F44" i="6"/>
  <c r="E44" i="6"/>
  <c r="C44" i="6"/>
  <c r="G43" i="6"/>
  <c r="F43" i="6"/>
  <c r="E43" i="6"/>
  <c r="C43" i="6"/>
  <c r="G32" i="6"/>
  <c r="F32" i="6"/>
  <c r="E32" i="6"/>
  <c r="H32" i="6" s="1"/>
  <c r="D32" i="6"/>
  <c r="C32" i="6"/>
  <c r="G31" i="6"/>
  <c r="F31" i="6"/>
  <c r="E31" i="6"/>
  <c r="C31" i="6"/>
  <c r="G30" i="6"/>
  <c r="F30" i="6"/>
  <c r="E30" i="6"/>
  <c r="C30" i="6"/>
  <c r="G29" i="6"/>
  <c r="F29" i="6"/>
  <c r="E29" i="6"/>
  <c r="C29" i="6"/>
  <c r="G28" i="6"/>
  <c r="F28" i="6"/>
  <c r="E28" i="6"/>
  <c r="C28" i="6"/>
  <c r="G27" i="6"/>
  <c r="F27" i="6"/>
  <c r="E27" i="6"/>
  <c r="C27" i="6"/>
  <c r="G26" i="6"/>
  <c r="F26" i="6"/>
  <c r="E26" i="6"/>
  <c r="C26" i="6"/>
  <c r="G25" i="6"/>
  <c r="F25" i="6"/>
  <c r="E25" i="6"/>
  <c r="C25" i="6"/>
  <c r="G24" i="6"/>
  <c r="F24" i="6"/>
  <c r="E24" i="6"/>
  <c r="C24" i="6"/>
  <c r="G23" i="6"/>
  <c r="F23" i="6"/>
  <c r="E23" i="6"/>
  <c r="C23" i="6"/>
  <c r="G19" i="6"/>
  <c r="F19" i="6"/>
  <c r="E19" i="6"/>
  <c r="C19" i="6"/>
  <c r="G18" i="6"/>
  <c r="F18" i="6"/>
  <c r="E18" i="6"/>
  <c r="C18" i="6"/>
  <c r="G16" i="6"/>
  <c r="F16" i="6"/>
  <c r="E16" i="6"/>
  <c r="G14" i="6"/>
  <c r="F14" i="6"/>
  <c r="E14" i="6"/>
  <c r="C14" i="6"/>
  <c r="G13" i="6"/>
  <c r="F13" i="6"/>
  <c r="E13" i="6"/>
  <c r="C13" i="6"/>
  <c r="G9" i="6"/>
  <c r="F9" i="6"/>
  <c r="E9" i="6"/>
  <c r="C9" i="6"/>
  <c r="G8" i="6"/>
  <c r="F8" i="6"/>
  <c r="E8" i="6"/>
  <c r="C8" i="6"/>
  <c r="G7" i="6"/>
  <c r="F7" i="6"/>
  <c r="E7" i="6"/>
  <c r="C7" i="6"/>
  <c r="G6" i="6"/>
  <c r="F6" i="6"/>
  <c r="E6" i="6"/>
  <c r="C6" i="6"/>
  <c r="G5" i="6"/>
  <c r="F5" i="6"/>
  <c r="E5" i="6"/>
  <c r="C5" i="6"/>
  <c r="I83" i="1"/>
  <c r="I82" i="1"/>
  <c r="I81" i="1"/>
  <c r="I80" i="1"/>
  <c r="I79" i="1"/>
  <c r="D46" i="6" s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D19" i="6" s="1"/>
  <c r="I26" i="1"/>
  <c r="D18" i="6" s="1"/>
  <c r="I25" i="1"/>
  <c r="D16" i="6" s="1"/>
  <c r="I24" i="1"/>
  <c r="D14" i="6" s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N3" i="1"/>
  <c r="M3" i="1"/>
  <c r="G20" i="5" s="1"/>
  <c r="J3" i="1"/>
  <c r="E20" i="5" s="1"/>
  <c r="H3" i="1"/>
  <c r="C20" i="5" s="1"/>
  <c r="H52" i="6" l="1"/>
  <c r="D31" i="6"/>
  <c r="H56" i="6"/>
  <c r="H16" i="6"/>
  <c r="H18" i="6"/>
  <c r="H19" i="6"/>
  <c r="H23" i="6"/>
  <c r="H24" i="6"/>
  <c r="H25" i="6"/>
  <c r="H26" i="6"/>
  <c r="H27" i="6"/>
  <c r="H28" i="6"/>
  <c r="H29" i="6"/>
  <c r="H30" i="6"/>
  <c r="H31" i="6"/>
  <c r="H64" i="6"/>
  <c r="H5" i="6"/>
  <c r="H6" i="6"/>
  <c r="H7" i="6"/>
  <c r="H8" i="6"/>
  <c r="H9" i="6"/>
  <c r="H13" i="6"/>
  <c r="H14" i="6"/>
  <c r="H43" i="6"/>
  <c r="H44" i="6"/>
  <c r="H46" i="6"/>
  <c r="H48" i="6"/>
  <c r="H4" i="8"/>
  <c r="D6" i="6"/>
  <c r="D7" i="6"/>
  <c r="D28" i="6"/>
  <c r="D29" i="6"/>
  <c r="D4" i="8"/>
  <c r="D44" i="6"/>
  <c r="D48" i="6"/>
  <c r="C16" i="6"/>
  <c r="C12" i="6" s="1"/>
  <c r="D9" i="6"/>
  <c r="D23" i="6"/>
  <c r="D27" i="6"/>
  <c r="D24" i="6"/>
  <c r="D25" i="6"/>
  <c r="D8" i="6"/>
  <c r="D13" i="6"/>
  <c r="D26" i="6"/>
  <c r="D30" i="6"/>
  <c r="D43" i="6"/>
  <c r="I3" i="1"/>
  <c r="D20" i="5" s="1"/>
  <c r="D5" i="6"/>
  <c r="G42" i="6"/>
  <c r="F42" i="6"/>
  <c r="E42" i="6"/>
  <c r="H42" i="6" s="1"/>
  <c r="C42" i="6"/>
  <c r="G22" i="6"/>
  <c r="F22" i="6"/>
  <c r="E22" i="6"/>
  <c r="H22" i="6" s="1"/>
  <c r="C22" i="6"/>
  <c r="G12" i="6"/>
  <c r="F12" i="6"/>
  <c r="E12" i="6"/>
  <c r="H12" i="6" s="1"/>
  <c r="D12" i="6"/>
  <c r="G4" i="6"/>
  <c r="F4" i="6"/>
  <c r="E4" i="6"/>
  <c r="C4" i="6"/>
  <c r="O3" i="1"/>
  <c r="H20" i="5" s="1"/>
  <c r="K3" i="1"/>
  <c r="D42" i="6" l="1"/>
  <c r="H4" i="6"/>
  <c r="D4" i="6"/>
  <c r="D22" i="6"/>
  <c r="G3" i="6"/>
  <c r="F3" i="6"/>
  <c r="E3" i="6"/>
  <c r="D3" i="6"/>
  <c r="C3" i="6"/>
  <c r="H3" i="6" l="1"/>
  <c r="H9" i="10"/>
  <c r="G9" i="10"/>
  <c r="F9" i="10"/>
  <c r="E9" i="10"/>
  <c r="D9" i="10"/>
  <c r="C9" i="10"/>
  <c r="H4" i="10"/>
  <c r="H3" i="10" s="1"/>
  <c r="G4" i="10"/>
  <c r="F4" i="10"/>
  <c r="E4" i="10"/>
  <c r="E3" i="10" s="1"/>
  <c r="D4" i="10"/>
  <c r="D3" i="10" s="1"/>
  <c r="C4" i="10"/>
  <c r="G3" i="10"/>
  <c r="F3" i="10"/>
  <c r="C3" i="10"/>
  <c r="H6" i="12"/>
  <c r="G6" i="12"/>
  <c r="F6" i="12"/>
  <c r="E6" i="12"/>
  <c r="D6" i="12"/>
  <c r="C6" i="12"/>
  <c r="H4" i="12"/>
  <c r="G4" i="12"/>
  <c r="G3" i="12" s="1"/>
  <c r="F4" i="12"/>
  <c r="F3" i="12" s="1"/>
  <c r="E4" i="12"/>
  <c r="D4" i="12"/>
  <c r="C4" i="12"/>
  <c r="C3" i="12" s="1"/>
  <c r="H3" i="12"/>
  <c r="E3" i="12"/>
  <c r="D3" i="12"/>
  <c r="H3" i="8"/>
  <c r="H4" i="4" s="1"/>
  <c r="H3" i="4" s="1"/>
  <c r="G3" i="8"/>
  <c r="G4" i="4" s="1"/>
  <c r="G3" i="4" s="1"/>
  <c r="F3" i="8"/>
  <c r="F4" i="4" s="1"/>
  <c r="F3" i="4" s="1"/>
  <c r="E3" i="8"/>
  <c r="E4" i="4" s="1"/>
  <c r="E3" i="4" s="1"/>
  <c r="D3" i="8"/>
  <c r="D4" i="4" s="1"/>
  <c r="D3" i="4" s="1"/>
  <c r="C3" i="8"/>
  <c r="C4" i="4" s="1"/>
  <c r="C3" i="4" s="1"/>
</calcChain>
</file>

<file path=xl/sharedStrings.xml><?xml version="1.0" encoding="utf-8"?>
<sst xmlns="http://schemas.openxmlformats.org/spreadsheetml/2006/main" count="643" uniqueCount="268">
  <si>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</si>
  <si>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</si>
  <si>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</si>
  <si>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</si>
  <si>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</si>
  <si>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</si>
  <si>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</si>
  <si>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</si>
  <si>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</si>
  <si>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</si>
  <si>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</si>
  <si>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</si>
  <si>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</si>
  <si>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</si>
  <si>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</si>
  <si>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</si>
  <si>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</si>
  <si>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</si>
  <si>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</si>
  <si>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</si>
  <si>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</si>
  <si>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</si>
  <si>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</si>
  <si>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</si>
  <si>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</si>
  <si>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</si>
  <si>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</si>
  <si>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</si>
  <si>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</si>
  <si>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</si>
  <si>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</si>
  <si>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</si>
  <si>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</si>
  <si>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</si>
  <si>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</si>
  <si>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</si>
  <si>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</si>
  <si>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</si>
  <si>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</si>
  <si>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</si>
  <si>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</si>
  <si>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</si>
  <si>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</si>
  <si>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</si>
  <si>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</si>
  <si>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</si>
  <si>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</si>
  <si>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</si>
  <si>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</si>
  <si>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</si>
  <si>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</si>
  <si>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</si>
  <si>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</si>
  <si>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</si>
  <si>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</si>
  <si>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</si>
  <si>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</si>
  <si>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</si>
  <si>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</si>
  <si>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</si>
  <si>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</si>
  <si>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</si>
  <si>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</si>
  <si>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</si>
  <si>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</si>
  <si>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</si>
  <si>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</si>
  <si>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</si>
  <si>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</si>
  <si>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</si>
  <si>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</si>
  <si>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</si>
  <si>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</si>
  <si>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</si>
  <si>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</si>
  <si>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</si>
  <si>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</si>
  <si>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</si>
  <si>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</si>
  <si>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</si>
  <si>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</si>
  <si>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</si>
  <si>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</si>
  <si>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</si>
  <si>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</si>
  <si>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</si>
  <si>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</si>
  <si>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</si>
  <si>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</si>
  <si>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</si>
  <si>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</si>
  <si>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</si>
  <si>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</si>
  <si>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</si>
  <si>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</si>
  <si>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</si>
  <si>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</si>
  <si>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</si>
  <si>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</si>
  <si>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</si>
  <si>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</si>
  <si>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</si>
  <si>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</si>
  <si>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</si>
  <si>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</si>
  <si>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</si>
  <si>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</si>
  <si>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</si>
  <si>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</si>
  <si>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</si>
  <si>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</si>
  <si>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</si>
  <si>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</si>
  <si>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</si>
  <si>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</si>
  <si>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</si>
  <si>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</si>
  <si>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</si>
  <si>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</si>
  <si>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</si>
  <si>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</si>
  <si>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</si>
  <si>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</si>
  <si>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</si>
  <si>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</si>
  <si>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</si>
  <si>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</si>
  <si>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</si>
  <si>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</si>
  <si>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</si>
  <si>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</si>
  <si>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</si>
  <si>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</si>
  <si>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</si>
  <si>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</si>
  <si>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</si>
  <si>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</si>
  <si>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</si>
  <si>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</si>
  <si>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</si>
  <si>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</si>
  <si>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</si>
  <si>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</si>
  <si>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</si>
  <si>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</si>
  <si>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</si>
  <si>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</si>
  <si>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</si>
  <si>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</si>
  <si>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</si>
  <si>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</si>
  <si>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</si>
  <si>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</si>
  <si>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</si>
  <si>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</si>
  <si>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</si>
  <si>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</si>
  <si>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</si>
  <si>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</si>
  <si>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</si>
  <si>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</si>
  <si>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</si>
  <si>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</si>
  <si>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</si>
  <si>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</si>
  <si>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</si>
  <si>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</si>
  <si>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</si>
  <si>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</si>
  <si>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</si>
  <si>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</si>
  <si>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</si>
  <si>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</si>
  <si>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</si>
  <si>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</si>
  <si>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</si>
  <si>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</si>
  <si>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E</t>
  </si>
  <si>
    <t>MU</t>
  </si>
  <si>
    <t>31110-5019</t>
  </si>
  <si>
    <t>Sueldos base al personal permanente</t>
  </si>
  <si>
    <t>Honorarios Asimilables a Salarios</t>
  </si>
  <si>
    <t xml:space="preserve">Honorarios </t>
  </si>
  <si>
    <t>Primas Primas por años de servicios efectivos prestados</t>
  </si>
  <si>
    <t>Primas de vacaciones</t>
  </si>
  <si>
    <t xml:space="preserve">Gratificación de Fin de Año </t>
  </si>
  <si>
    <t>Aportaciones de seguridad social</t>
  </si>
  <si>
    <t>Aportaciones a fondos de vivienda</t>
  </si>
  <si>
    <t xml:space="preserve">Fondo de Ahorro </t>
  </si>
  <si>
    <t>Indemnizaciones</t>
  </si>
  <si>
    <t>Ayudas para despensa</t>
  </si>
  <si>
    <t xml:space="preserve">Ayuda para día de Reyes </t>
  </si>
  <si>
    <t xml:space="preserve">Ayuda para 10 de mayo </t>
  </si>
  <si>
    <t>Premio por Puntualidad</t>
  </si>
  <si>
    <t>Premdio por Asistencia</t>
  </si>
  <si>
    <t>Materiales y útiles de oficina</t>
  </si>
  <si>
    <t>Materiales y útiles de tecnologías de la información y com..</t>
  </si>
  <si>
    <t>Material impreso e información digital</t>
  </si>
  <si>
    <t>Material de limpieza</t>
  </si>
  <si>
    <t>Materiales y útiles de enseñanza</t>
  </si>
  <si>
    <t>Productos alimenticios para personas</t>
  </si>
  <si>
    <t>Materiales Complementarios</t>
  </si>
  <si>
    <t>combustibles y lubricantes para actividades operativas</t>
  </si>
  <si>
    <t>Vestuario y uniformes destinados a actividades opertativas</t>
  </si>
  <si>
    <t>Servicio de Energía eléctrica</t>
  </si>
  <si>
    <t>Servicio de Agua</t>
  </si>
  <si>
    <t>Servicio de Telefonía tradicional</t>
  </si>
  <si>
    <t>Servicio de Telefonía Celular</t>
  </si>
  <si>
    <t>Servicios de internet y Redes (Diseño web)</t>
  </si>
  <si>
    <t>Arrendamiento de edificios y locales</t>
  </si>
  <si>
    <t>Arrendamiento de equipo de transporte</t>
  </si>
  <si>
    <t xml:space="preserve">Arrendamiento de maquinaria, otros equipos </t>
  </si>
  <si>
    <t>Servicios Legales</t>
  </si>
  <si>
    <t>Servicios  de contabilidad</t>
  </si>
  <si>
    <t>Serv. de consultoría admtiva, procs, téc. y en tec. de la información</t>
  </si>
  <si>
    <t>Servicios de capacitación</t>
  </si>
  <si>
    <t>Servicios de investigación científica y desarrollo</t>
  </si>
  <si>
    <t>Servicio de apoyo administrativo</t>
  </si>
  <si>
    <t xml:space="preserve">Servicio de  fotocopiado e impresion </t>
  </si>
  <si>
    <t>Servicios de vigilancia</t>
  </si>
  <si>
    <t>Servicios Profesionales, cientificos y técnicos integrales.</t>
  </si>
  <si>
    <t>Servicios financieros y bancarios</t>
  </si>
  <si>
    <t>Seguros de responsabilidad patrimonial y fianzas</t>
  </si>
  <si>
    <t>Fletes y maniobras</t>
  </si>
  <si>
    <t>Conservación y mantenimiento de inmuebles</t>
  </si>
  <si>
    <t>Instalaciones</t>
  </si>
  <si>
    <t>Adaptación de inmuebles</t>
  </si>
  <si>
    <t>Instalación, reparación y mantenimiento de mobiliario y equipo de administración, educacional y recreativo</t>
  </si>
  <si>
    <t>Instalación, mantto y reparación Eq. Cómputo</t>
  </si>
  <si>
    <t>Reparación y mantenimiento de equipo de transporte</t>
  </si>
  <si>
    <t>Servicios de jardinería y fumigación</t>
  </si>
  <si>
    <t xml:space="preserve">Difusión por radio, Televisión y otros medios </t>
  </si>
  <si>
    <t>Otros gastos de difusion y otros medios de mensaje</t>
  </si>
  <si>
    <t>Espectáculos Culturales</t>
  </si>
  <si>
    <t>Servicios de creatividad, preeproducción…</t>
  </si>
  <si>
    <t>Pasajes aéreos nacionales</t>
  </si>
  <si>
    <t>Pasajes aéreos internacionales</t>
  </si>
  <si>
    <t>Pasajes terrestres</t>
  </si>
  <si>
    <t>Viáticos en el país</t>
  </si>
  <si>
    <t>Viáticos en el extranjero</t>
  </si>
  <si>
    <t>Gastos Ceremoniales</t>
  </si>
  <si>
    <t>Eventos Insitutucionales</t>
  </si>
  <si>
    <t>Gastos de orden social y cultural</t>
  </si>
  <si>
    <t>Congresos y Convenciones</t>
  </si>
  <si>
    <t>Exposiciones</t>
  </si>
  <si>
    <t>Gastos de Representación</t>
  </si>
  <si>
    <t>Gastos de Oficina y Organización</t>
  </si>
  <si>
    <t>Otros impuestos y derechos</t>
  </si>
  <si>
    <t>impuesto sobre nómina</t>
  </si>
  <si>
    <t>Ayudas sociales a personas</t>
  </si>
  <si>
    <t>Muebles de oficina y estantería</t>
  </si>
  <si>
    <t>Equipo de cómputo y de tecnología de la información</t>
  </si>
  <si>
    <t>Equipos y aparatos audiovisuales</t>
  </si>
  <si>
    <t>Cámaras fotográficas y de video</t>
  </si>
  <si>
    <t>Otro mobiliario y equipo de administracion</t>
  </si>
  <si>
    <t>Automóviles y camiones</t>
  </si>
  <si>
    <t>Maquinaria y Equipo Industrial</t>
  </si>
  <si>
    <t>Equipo de comunicación y telecomunicación</t>
  </si>
  <si>
    <t>Edificacion No Habitacional</t>
  </si>
  <si>
    <t>Ejecución de Proyectos Productivos</t>
  </si>
  <si>
    <t>INSTITUTO MUNICIPAL DE LA MUJER</t>
  </si>
  <si>
    <t>ENCARGADO DE CUENTA PUBLICA
 CPMF JORGE ENRIQUE HERRERA TOVAR</t>
  </si>
  <si>
    <t>DIRECTORA GENERAL
MONICA MACIEL MENDEZ MORALES</t>
  </si>
  <si>
    <t>INSTITUTO MUNICIPAL DE LAS MUJERES
ESTADO ANALÍTICO DEL EJERCICIO DEL PRESUPUESTO DE EGRESOS
CLASIFICACIÓN POR OBJETO DEL GASTO (CAPÍTULO Y CONCEPTO)
DEL 1 DE ENERO AL 30 DE JUNIO DE 2017</t>
  </si>
  <si>
    <t>INSTITUTO MUNICIPAL DE LAS MUJERES
ESTADO ANALÍTICO DEL EJERCICIO DEL PRESUPUESTO DE EGRESOS
DEL 1 DE ENERO AL 30 DE JUNIO DE 2017</t>
  </si>
  <si>
    <t>INSTITUTO MUNICIPAL DE LAS MUJERES
ESTADO ANALÍTICO DEL EJERCICIO DEL PRESUPUESTO DE EGRESOS
CLASIFICACIÓN ECONÓMICA (POR TIPO DE GASTO)
DEL 1 DE ENERO AL 30 DE JUNIO DE 2017</t>
  </si>
  <si>
    <t>INSTITUTO MUNICIPAL DE LAS MUJERES
ESTADO ANALÍTICO DEL EJERCICIO DEL PRESUPUESTO DE EGRESOS
CLASIFICACIÓN ADMINISTRATIVA
DEL 1 DE ENERO AL 30 DE JUNIO DE 2017</t>
  </si>
  <si>
    <t>INSTITUTO MUNICIPAL DE LAS MUJERES
ESTADO ANALÍTICO DEL EJERCICIO DEL PRESUPUESTO DE EGRESOS
CLASIFICACIÓN FUNCIONAL (FINALIDAD Y FUNCIÓN)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</si>
</sst>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view="pageBreakPreview" zoomScale="60" zoomScaleNormal="100" workbookViewId="0">
      <selection activeCell="O3" sqref="O3"/>
    </sheetView>
  </sheetViews>
  <sheetFormatPr baseColWidth="10" defaultRowHeight="11.25" x14ac:dyDescent="0.2"/>
  <cols>
    <col min="1" max="3" width="4.83203125" style="55" customWidth="1"/>
    <col min="4" max="5" width="9.1640625" style="55" customWidth="1"/>
    <col min="6" max="6" width="8.1640625" style="55" bestFit="1" customWidth="1"/>
    <col min="7" max="7" width="72.83203125" style="54" customWidth="1"/>
    <col min="8" max="8" width="18.33203125" style="54" customWidth="1"/>
    <col min="9" max="9" width="16.6640625" style="54" customWidth="1"/>
    <col min="10" max="15" width="18.33203125" style="54" customWidth="1"/>
    <col min="16" max="16384" width="12" style="54"/>
  </cols>
  <sheetData>
    <row r="1" spans="1:15" ht="35.1" customHeight="1" x14ac:dyDescent="0.2">
      <c r="A1" s="82" t="s">
        <v>264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15" ht="24.95" customHeight="1" x14ac:dyDescent="0.2">
      <c r="A2" s="40" t="s">
        <v>0</v>
      </c>
      <c r="B2" s="50" t="s">
        <v>1</v>
      </c>
      <c r="C2" s="40" t="s">
        <v>13</v>
      </c>
      <c r="D2" s="50" t="s">
        <v>2</v>
      </c>
      <c r="E2" s="40" t="s">
        <v>16</v>
      </c>
      <c r="F2" s="40" t="s">
        <v>3</v>
      </c>
      <c r="G2" s="40" t="s">
        <v>4</v>
      </c>
      <c r="H2" s="41" t="s">
        <v>5</v>
      </c>
      <c r="I2" s="41" t="s">
        <v>143</v>
      </c>
      <c r="J2" s="41" t="s">
        <v>6</v>
      </c>
      <c r="K2" s="41" t="s">
        <v>7</v>
      </c>
      <c r="L2" s="41" t="s">
        <v>8</v>
      </c>
      <c r="M2" s="41" t="s">
        <v>9</v>
      </c>
      <c r="N2" s="41" t="s">
        <v>10</v>
      </c>
      <c r="O2" s="41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f t="shared" ref="H3:O3" si="0">+SUM(H4:H102)</f>
        <v>8311215.1999363974</v>
      </c>
      <c r="I3" s="6">
        <f t="shared" si="0"/>
        <v>2614737.0028805947</v>
      </c>
      <c r="J3" s="6">
        <f t="shared" si="0"/>
        <v>10925952.202816993</v>
      </c>
      <c r="K3" s="6">
        <f t="shared" si="0"/>
        <v>8855769.6309373099</v>
      </c>
      <c r="L3" s="6">
        <f>+SUM(L4:L102)</f>
        <v>3352255.9000000013</v>
      </c>
      <c r="M3" s="6">
        <f t="shared" si="0"/>
        <v>3311305.9000000013</v>
      </c>
      <c r="N3" s="6">
        <f t="shared" si="0"/>
        <v>3311305.9000000013</v>
      </c>
      <c r="O3" s="6">
        <f t="shared" si="0"/>
        <v>7573696.3028169936</v>
      </c>
    </row>
    <row r="4" spans="1:15" x14ac:dyDescent="0.2">
      <c r="A4" s="1">
        <v>271</v>
      </c>
      <c r="B4" s="1" t="s">
        <v>177</v>
      </c>
      <c r="C4" s="1" t="s">
        <v>178</v>
      </c>
      <c r="D4" s="1" t="s">
        <v>179</v>
      </c>
      <c r="E4" s="79">
        <v>1</v>
      </c>
      <c r="F4" s="55">
        <v>1110</v>
      </c>
      <c r="G4" s="54" t="s">
        <v>180</v>
      </c>
      <c r="H4" s="80">
        <v>2971351.8739840002</v>
      </c>
      <c r="I4" s="80">
        <f t="shared" ref="I4:I35" si="1">+J4-H4</f>
        <v>-40000</v>
      </c>
      <c r="J4" s="80">
        <v>2931351.8739840002</v>
      </c>
      <c r="K4" s="80">
        <f t="shared" ref="K4:K18" si="2">+J4</f>
        <v>2931351.8739840002</v>
      </c>
      <c r="L4" s="80">
        <v>1414788.04</v>
      </c>
      <c r="M4" s="80">
        <v>1414788.04</v>
      </c>
      <c r="N4" s="80">
        <v>1414788.04</v>
      </c>
      <c r="O4" s="80">
        <f t="shared" ref="O4:O35" si="3">+J4-L4</f>
        <v>1516563.8339840001</v>
      </c>
    </row>
    <row r="5" spans="1:15" x14ac:dyDescent="0.2">
      <c r="A5" s="1">
        <v>271</v>
      </c>
      <c r="B5" s="1" t="s">
        <v>177</v>
      </c>
      <c r="C5" s="1" t="s">
        <v>178</v>
      </c>
      <c r="D5" s="1" t="s">
        <v>179</v>
      </c>
      <c r="E5" s="79">
        <v>1</v>
      </c>
      <c r="F5" s="55">
        <v>1211</v>
      </c>
      <c r="G5" s="54" t="s">
        <v>181</v>
      </c>
      <c r="H5" s="80">
        <v>10000</v>
      </c>
      <c r="I5" s="80">
        <f t="shared" si="1"/>
        <v>0</v>
      </c>
      <c r="J5" s="80">
        <v>10000</v>
      </c>
      <c r="K5" s="80">
        <f t="shared" si="2"/>
        <v>10000</v>
      </c>
      <c r="L5" s="80">
        <v>0</v>
      </c>
      <c r="M5" s="80">
        <v>0</v>
      </c>
      <c r="N5" s="80">
        <v>0</v>
      </c>
      <c r="O5" s="80">
        <f t="shared" si="3"/>
        <v>10000</v>
      </c>
    </row>
    <row r="6" spans="1:15" x14ac:dyDescent="0.2">
      <c r="A6" s="1">
        <v>271</v>
      </c>
      <c r="B6" s="1" t="s">
        <v>177</v>
      </c>
      <c r="C6" s="1" t="s">
        <v>178</v>
      </c>
      <c r="D6" s="1" t="s">
        <v>179</v>
      </c>
      <c r="E6" s="79">
        <v>1</v>
      </c>
      <c r="F6" s="55">
        <v>1212</v>
      </c>
      <c r="G6" s="54" t="s">
        <v>182</v>
      </c>
      <c r="H6" s="80">
        <v>2096000</v>
      </c>
      <c r="I6" s="80">
        <f t="shared" si="1"/>
        <v>1400000</v>
      </c>
      <c r="J6" s="80">
        <v>3496000</v>
      </c>
      <c r="K6" s="80">
        <f t="shared" si="2"/>
        <v>3496000</v>
      </c>
      <c r="L6" s="80">
        <v>781500</v>
      </c>
      <c r="M6" s="80">
        <v>781500</v>
      </c>
      <c r="N6" s="80">
        <v>781500</v>
      </c>
      <c r="O6" s="80">
        <f t="shared" si="3"/>
        <v>2714500</v>
      </c>
    </row>
    <row r="7" spans="1:15" x14ac:dyDescent="0.2">
      <c r="A7" s="1">
        <v>271</v>
      </c>
      <c r="B7" s="1" t="s">
        <v>177</v>
      </c>
      <c r="C7" s="1" t="s">
        <v>178</v>
      </c>
      <c r="D7" s="1" t="s">
        <v>179</v>
      </c>
      <c r="E7" s="79">
        <v>1</v>
      </c>
      <c r="F7" s="55">
        <v>1311</v>
      </c>
      <c r="G7" s="54" t="s">
        <v>183</v>
      </c>
      <c r="H7" s="80">
        <v>20000</v>
      </c>
      <c r="I7" s="80">
        <f t="shared" si="1"/>
        <v>18000</v>
      </c>
      <c r="J7" s="80">
        <v>38000</v>
      </c>
      <c r="K7" s="80">
        <f t="shared" si="2"/>
        <v>38000</v>
      </c>
      <c r="L7" s="80">
        <v>19209.599999999999</v>
      </c>
      <c r="M7" s="80">
        <v>19209.599999999999</v>
      </c>
      <c r="N7" s="80">
        <v>19209.599999999999</v>
      </c>
      <c r="O7" s="80">
        <f t="shared" si="3"/>
        <v>18790.400000000001</v>
      </c>
    </row>
    <row r="8" spans="1:15" x14ac:dyDescent="0.2">
      <c r="A8" s="1">
        <v>271</v>
      </c>
      <c r="B8" s="1" t="s">
        <v>177</v>
      </c>
      <c r="C8" s="1" t="s">
        <v>178</v>
      </c>
      <c r="D8" s="1" t="s">
        <v>179</v>
      </c>
      <c r="E8" s="79">
        <v>1</v>
      </c>
      <c r="F8" s="55">
        <v>1321</v>
      </c>
      <c r="G8" s="54" t="s">
        <v>184</v>
      </c>
      <c r="H8" s="80">
        <v>90999.999999999985</v>
      </c>
      <c r="I8" s="80">
        <f t="shared" si="1"/>
        <v>0</v>
      </c>
      <c r="J8" s="80">
        <v>90999.999999999985</v>
      </c>
      <c r="K8" s="80">
        <f t="shared" si="2"/>
        <v>90999.999999999985</v>
      </c>
      <c r="L8" s="80">
        <v>10930.99</v>
      </c>
      <c r="M8" s="80">
        <v>10930.99</v>
      </c>
      <c r="N8" s="80">
        <v>10930.99</v>
      </c>
      <c r="O8" s="80">
        <f t="shared" si="3"/>
        <v>80069.00999999998</v>
      </c>
    </row>
    <row r="9" spans="1:15" x14ac:dyDescent="0.2">
      <c r="A9" s="1">
        <v>271</v>
      </c>
      <c r="B9" s="1" t="s">
        <v>177</v>
      </c>
      <c r="C9" s="1" t="s">
        <v>178</v>
      </c>
      <c r="D9" s="1" t="s">
        <v>179</v>
      </c>
      <c r="E9" s="79">
        <v>1</v>
      </c>
      <c r="F9" s="55">
        <v>1323</v>
      </c>
      <c r="G9" s="54" t="s">
        <v>185</v>
      </c>
      <c r="H9" s="80">
        <v>411999.99999999994</v>
      </c>
      <c r="I9" s="80">
        <f t="shared" si="1"/>
        <v>0</v>
      </c>
      <c r="J9" s="80">
        <v>411999.99999999994</v>
      </c>
      <c r="K9" s="80">
        <f t="shared" si="2"/>
        <v>411999.99999999994</v>
      </c>
      <c r="L9" s="80">
        <v>12184.17</v>
      </c>
      <c r="M9" s="80">
        <v>12184.17</v>
      </c>
      <c r="N9" s="80">
        <v>12184.17</v>
      </c>
      <c r="O9" s="80">
        <f t="shared" si="3"/>
        <v>399815.82999999996</v>
      </c>
    </row>
    <row r="10" spans="1:15" x14ac:dyDescent="0.2">
      <c r="A10" s="1">
        <v>271</v>
      </c>
      <c r="B10" s="1" t="s">
        <v>177</v>
      </c>
      <c r="C10" s="1" t="s">
        <v>178</v>
      </c>
      <c r="D10" s="1" t="s">
        <v>179</v>
      </c>
      <c r="E10" s="79">
        <v>1</v>
      </c>
      <c r="F10" s="55">
        <v>1411</v>
      </c>
      <c r="G10" s="54" t="s">
        <v>186</v>
      </c>
      <c r="H10" s="80">
        <v>345600</v>
      </c>
      <c r="I10" s="80">
        <f t="shared" si="1"/>
        <v>-9000</v>
      </c>
      <c r="J10" s="80">
        <v>336600</v>
      </c>
      <c r="K10" s="80">
        <f t="shared" si="2"/>
        <v>336600</v>
      </c>
      <c r="L10" s="80">
        <v>145606.20000000001</v>
      </c>
      <c r="M10" s="80">
        <v>145606.20000000001</v>
      </c>
      <c r="N10" s="80">
        <v>145606.20000000001</v>
      </c>
      <c r="O10" s="80">
        <f t="shared" si="3"/>
        <v>190993.8</v>
      </c>
    </row>
    <row r="11" spans="1:15" x14ac:dyDescent="0.2">
      <c r="A11" s="1">
        <v>271</v>
      </c>
      <c r="B11" s="1" t="s">
        <v>177</v>
      </c>
      <c r="C11" s="1" t="s">
        <v>178</v>
      </c>
      <c r="D11" s="1" t="s">
        <v>179</v>
      </c>
      <c r="E11" s="79">
        <v>1</v>
      </c>
      <c r="F11" s="55">
        <v>1421</v>
      </c>
      <c r="G11" s="54" t="s">
        <v>187</v>
      </c>
      <c r="H11" s="80">
        <v>354000</v>
      </c>
      <c r="I11" s="80">
        <f t="shared" si="1"/>
        <v>0</v>
      </c>
      <c r="J11" s="80">
        <v>354000</v>
      </c>
      <c r="K11" s="80">
        <f t="shared" si="2"/>
        <v>354000</v>
      </c>
      <c r="L11" s="80">
        <v>173667</v>
      </c>
      <c r="M11" s="80">
        <v>173667</v>
      </c>
      <c r="N11" s="80">
        <v>173667</v>
      </c>
      <c r="O11" s="80">
        <f t="shared" si="3"/>
        <v>180333</v>
      </c>
    </row>
    <row r="12" spans="1:15" x14ac:dyDescent="0.2">
      <c r="A12" s="1">
        <v>271</v>
      </c>
      <c r="B12" s="1" t="s">
        <v>177</v>
      </c>
      <c r="C12" s="1" t="s">
        <v>178</v>
      </c>
      <c r="D12" s="1" t="s">
        <v>179</v>
      </c>
      <c r="E12" s="79">
        <v>1</v>
      </c>
      <c r="F12" s="55">
        <v>1511</v>
      </c>
      <c r="G12" s="54" t="s">
        <v>188</v>
      </c>
      <c r="H12" s="80">
        <v>90626.232156511978</v>
      </c>
      <c r="I12" s="80">
        <f t="shared" si="1"/>
        <v>0</v>
      </c>
      <c r="J12" s="80">
        <v>90626.232156511978</v>
      </c>
      <c r="K12" s="80">
        <f t="shared" si="2"/>
        <v>90626.232156511978</v>
      </c>
      <c r="L12" s="80">
        <v>40950</v>
      </c>
      <c r="M12" s="80">
        <v>0</v>
      </c>
      <c r="N12" s="80">
        <v>0</v>
      </c>
      <c r="O12" s="80">
        <f t="shared" si="3"/>
        <v>49676.232156511978</v>
      </c>
    </row>
    <row r="13" spans="1:15" x14ac:dyDescent="0.2">
      <c r="A13" s="1">
        <v>271</v>
      </c>
      <c r="B13" s="1" t="s">
        <v>177</v>
      </c>
      <c r="C13" s="1" t="s">
        <v>178</v>
      </c>
      <c r="D13" s="1" t="s">
        <v>179</v>
      </c>
      <c r="E13" s="79">
        <v>1</v>
      </c>
      <c r="F13" s="55">
        <v>1521</v>
      </c>
      <c r="G13" s="54" t="s">
        <v>189</v>
      </c>
      <c r="H13" s="80">
        <v>39792</v>
      </c>
      <c r="I13" s="80">
        <f t="shared" si="1"/>
        <v>41000</v>
      </c>
      <c r="J13" s="80">
        <v>80792</v>
      </c>
      <c r="K13" s="80">
        <f t="shared" si="2"/>
        <v>80792</v>
      </c>
      <c r="L13" s="80">
        <v>56027.7</v>
      </c>
      <c r="M13" s="80">
        <v>56027.7</v>
      </c>
      <c r="N13" s="80">
        <v>56027.7</v>
      </c>
      <c r="O13" s="80">
        <f t="shared" si="3"/>
        <v>24764.300000000003</v>
      </c>
    </row>
    <row r="14" spans="1:15" x14ac:dyDescent="0.2">
      <c r="A14" s="1">
        <v>271</v>
      </c>
      <c r="B14" s="1" t="s">
        <v>177</v>
      </c>
      <c r="C14" s="1" t="s">
        <v>178</v>
      </c>
      <c r="D14" s="1" t="s">
        <v>179</v>
      </c>
      <c r="E14" s="79">
        <v>1</v>
      </c>
      <c r="F14" s="55">
        <v>1545</v>
      </c>
      <c r="G14" s="54" t="s">
        <v>190</v>
      </c>
      <c r="H14" s="80">
        <v>0</v>
      </c>
      <c r="I14" s="80">
        <f t="shared" si="1"/>
        <v>0</v>
      </c>
      <c r="J14" s="80">
        <v>0</v>
      </c>
      <c r="K14" s="80">
        <f t="shared" si="2"/>
        <v>0</v>
      </c>
      <c r="L14" s="80">
        <v>0</v>
      </c>
      <c r="M14" s="80">
        <v>0</v>
      </c>
      <c r="N14" s="80">
        <v>0</v>
      </c>
      <c r="O14" s="80">
        <f t="shared" si="3"/>
        <v>0</v>
      </c>
    </row>
    <row r="15" spans="1:15" x14ac:dyDescent="0.2">
      <c r="A15" s="1">
        <v>271</v>
      </c>
      <c r="B15" s="1" t="s">
        <v>177</v>
      </c>
      <c r="C15" s="1" t="s">
        <v>178</v>
      </c>
      <c r="D15" s="1" t="s">
        <v>179</v>
      </c>
      <c r="E15" s="79">
        <v>1</v>
      </c>
      <c r="F15" s="55">
        <v>1547</v>
      </c>
      <c r="G15" s="54" t="s">
        <v>191</v>
      </c>
      <c r="H15" s="80">
        <v>26007.22</v>
      </c>
      <c r="I15" s="80">
        <f t="shared" si="1"/>
        <v>0</v>
      </c>
      <c r="J15" s="80">
        <v>26007.22</v>
      </c>
      <c r="K15" s="80">
        <f t="shared" si="2"/>
        <v>26007.22</v>
      </c>
      <c r="L15" s="80">
        <v>26007.22</v>
      </c>
      <c r="M15" s="80">
        <v>26007.22</v>
      </c>
      <c r="N15" s="80">
        <v>26007.22</v>
      </c>
      <c r="O15" s="80">
        <f t="shared" si="3"/>
        <v>0</v>
      </c>
    </row>
    <row r="16" spans="1:15" x14ac:dyDescent="0.2">
      <c r="A16" s="1">
        <v>271</v>
      </c>
      <c r="B16" s="1" t="s">
        <v>177</v>
      </c>
      <c r="C16" s="1" t="s">
        <v>178</v>
      </c>
      <c r="D16" s="1" t="s">
        <v>179</v>
      </c>
      <c r="E16" s="79">
        <v>1</v>
      </c>
      <c r="F16" s="55">
        <v>1548</v>
      </c>
      <c r="G16" s="54" t="s">
        <v>192</v>
      </c>
      <c r="H16" s="80">
        <v>41000</v>
      </c>
      <c r="I16" s="80">
        <f t="shared" si="1"/>
        <v>0</v>
      </c>
      <c r="J16" s="80">
        <v>41000</v>
      </c>
      <c r="K16" s="80">
        <f t="shared" si="2"/>
        <v>41000</v>
      </c>
      <c r="L16" s="80">
        <v>40178.269999999997</v>
      </c>
      <c r="M16" s="80">
        <v>40178.269999999997</v>
      </c>
      <c r="N16" s="80">
        <v>40178.269999999997</v>
      </c>
      <c r="O16" s="80">
        <f t="shared" si="3"/>
        <v>821.7300000000032</v>
      </c>
    </row>
    <row r="17" spans="1:15" x14ac:dyDescent="0.2">
      <c r="A17" s="1">
        <v>271</v>
      </c>
      <c r="B17" s="1" t="s">
        <v>177</v>
      </c>
      <c r="C17" s="1" t="s">
        <v>178</v>
      </c>
      <c r="D17" s="1" t="s">
        <v>179</v>
      </c>
      <c r="E17" s="79">
        <v>1</v>
      </c>
      <c r="F17" s="55">
        <v>1562</v>
      </c>
      <c r="G17" s="54" t="s">
        <v>193</v>
      </c>
      <c r="H17" s="80">
        <v>297135.18739840004</v>
      </c>
      <c r="I17" s="80">
        <f t="shared" si="1"/>
        <v>-7000</v>
      </c>
      <c r="J17" s="80">
        <v>290135.18739840004</v>
      </c>
      <c r="K17" s="80">
        <f t="shared" si="2"/>
        <v>290135.18739840004</v>
      </c>
      <c r="L17" s="80">
        <v>126842.14</v>
      </c>
      <c r="M17" s="80">
        <v>126842.14</v>
      </c>
      <c r="N17" s="80">
        <v>126842.14</v>
      </c>
      <c r="O17" s="80">
        <f t="shared" si="3"/>
        <v>163293.04739840003</v>
      </c>
    </row>
    <row r="18" spans="1:15" x14ac:dyDescent="0.2">
      <c r="A18" s="1">
        <v>271</v>
      </c>
      <c r="B18" s="1" t="s">
        <v>177</v>
      </c>
      <c r="C18" s="1" t="s">
        <v>178</v>
      </c>
      <c r="D18" s="1" t="s">
        <v>179</v>
      </c>
      <c r="E18" s="79">
        <v>1</v>
      </c>
      <c r="F18" s="55">
        <v>1563</v>
      </c>
      <c r="G18" s="54" t="s">
        <v>194</v>
      </c>
      <c r="H18" s="80">
        <v>297135.18739840004</v>
      </c>
      <c r="I18" s="80">
        <f t="shared" si="1"/>
        <v>-3000</v>
      </c>
      <c r="J18" s="80">
        <v>294135.18739840004</v>
      </c>
      <c r="K18" s="80">
        <f t="shared" si="2"/>
        <v>294135.18739840004</v>
      </c>
      <c r="L18" s="80">
        <v>140242.64000000001</v>
      </c>
      <c r="M18" s="80">
        <v>140242.64000000001</v>
      </c>
      <c r="N18" s="80">
        <v>140242.64000000001</v>
      </c>
      <c r="O18" s="80">
        <f t="shared" si="3"/>
        <v>153892.54739840003</v>
      </c>
    </row>
    <row r="19" spans="1:15" x14ac:dyDescent="0.2">
      <c r="A19" s="1">
        <v>271</v>
      </c>
      <c r="B19" s="1" t="s">
        <v>177</v>
      </c>
      <c r="C19" s="1" t="s">
        <v>178</v>
      </c>
      <c r="D19" s="1" t="s">
        <v>179</v>
      </c>
      <c r="E19" s="79">
        <v>1</v>
      </c>
      <c r="F19" s="55">
        <v>2111</v>
      </c>
      <c r="G19" s="54" t="s">
        <v>195</v>
      </c>
      <c r="H19" s="80">
        <v>35000</v>
      </c>
      <c r="I19" s="80">
        <f t="shared" si="1"/>
        <v>0</v>
      </c>
      <c r="J19" s="80">
        <v>35000</v>
      </c>
      <c r="K19" s="80">
        <v>2374.31</v>
      </c>
      <c r="L19" s="80">
        <v>2374.31</v>
      </c>
      <c r="M19" s="80">
        <v>2374.31</v>
      </c>
      <c r="N19" s="80">
        <v>2374.31</v>
      </c>
      <c r="O19" s="80">
        <f t="shared" si="3"/>
        <v>32625.69</v>
      </c>
    </row>
    <row r="20" spans="1:15" x14ac:dyDescent="0.2">
      <c r="A20" s="1">
        <v>271</v>
      </c>
      <c r="B20" s="1" t="s">
        <v>177</v>
      </c>
      <c r="C20" s="1" t="s">
        <v>178</v>
      </c>
      <c r="D20" s="1" t="s">
        <v>179</v>
      </c>
      <c r="E20" s="79">
        <v>1</v>
      </c>
      <c r="F20" s="55">
        <v>2141</v>
      </c>
      <c r="G20" s="54" t="s">
        <v>196</v>
      </c>
      <c r="H20" s="80">
        <v>29000</v>
      </c>
      <c r="I20" s="80">
        <f t="shared" si="1"/>
        <v>0</v>
      </c>
      <c r="J20" s="80">
        <v>29000</v>
      </c>
      <c r="K20" s="80">
        <v>4118</v>
      </c>
      <c r="L20" s="80">
        <v>4118</v>
      </c>
      <c r="M20" s="80">
        <v>4118</v>
      </c>
      <c r="N20" s="80">
        <v>4118</v>
      </c>
      <c r="O20" s="80">
        <f t="shared" si="3"/>
        <v>24882</v>
      </c>
    </row>
    <row r="21" spans="1:15" x14ac:dyDescent="0.2">
      <c r="A21" s="1">
        <v>271</v>
      </c>
      <c r="B21" s="1" t="s">
        <v>177</v>
      </c>
      <c r="C21" s="1" t="s">
        <v>178</v>
      </c>
      <c r="D21" s="1" t="s">
        <v>179</v>
      </c>
      <c r="E21" s="79">
        <v>1</v>
      </c>
      <c r="F21" s="55">
        <v>2151</v>
      </c>
      <c r="G21" s="54" t="s">
        <v>197</v>
      </c>
      <c r="H21" s="80">
        <v>10000</v>
      </c>
      <c r="I21" s="80">
        <f t="shared" si="1"/>
        <v>0</v>
      </c>
      <c r="J21" s="80">
        <v>10000</v>
      </c>
      <c r="K21" s="80">
        <v>1906</v>
      </c>
      <c r="L21" s="80">
        <v>1906</v>
      </c>
      <c r="M21" s="80">
        <v>1906</v>
      </c>
      <c r="N21" s="80">
        <v>1906</v>
      </c>
      <c r="O21" s="80">
        <f t="shared" si="3"/>
        <v>8094</v>
      </c>
    </row>
    <row r="22" spans="1:15" x14ac:dyDescent="0.2">
      <c r="A22" s="1">
        <v>271</v>
      </c>
      <c r="B22" s="1" t="s">
        <v>177</v>
      </c>
      <c r="C22" s="1" t="s">
        <v>178</v>
      </c>
      <c r="D22" s="1" t="s">
        <v>179</v>
      </c>
      <c r="E22" s="79">
        <v>1</v>
      </c>
      <c r="F22" s="55">
        <v>2161</v>
      </c>
      <c r="G22" s="54" t="s">
        <v>198</v>
      </c>
      <c r="H22" s="80">
        <v>14000</v>
      </c>
      <c r="I22" s="80">
        <f t="shared" si="1"/>
        <v>0</v>
      </c>
      <c r="J22" s="80">
        <v>14000</v>
      </c>
      <c r="K22" s="80">
        <v>2571.27</v>
      </c>
      <c r="L22" s="80">
        <v>2571.27</v>
      </c>
      <c r="M22" s="80">
        <v>2571.27</v>
      </c>
      <c r="N22" s="80">
        <v>2571.27</v>
      </c>
      <c r="O22" s="80">
        <f t="shared" si="3"/>
        <v>11428.73</v>
      </c>
    </row>
    <row r="23" spans="1:15" x14ac:dyDescent="0.2">
      <c r="A23" s="1">
        <v>271</v>
      </c>
      <c r="B23" s="1" t="s">
        <v>177</v>
      </c>
      <c r="C23" s="1" t="s">
        <v>178</v>
      </c>
      <c r="D23" s="1" t="s">
        <v>179</v>
      </c>
      <c r="E23" s="79">
        <v>1</v>
      </c>
      <c r="F23" s="55">
        <v>2171</v>
      </c>
      <c r="G23" s="54" t="s">
        <v>199</v>
      </c>
      <c r="H23" s="80">
        <v>1000</v>
      </c>
      <c r="I23" s="80">
        <f t="shared" si="1"/>
        <v>0</v>
      </c>
      <c r="J23" s="80">
        <v>1000</v>
      </c>
      <c r="K23" s="80">
        <v>0</v>
      </c>
      <c r="L23" s="80">
        <v>0</v>
      </c>
      <c r="M23" s="80">
        <v>0</v>
      </c>
      <c r="N23" s="80">
        <v>0</v>
      </c>
      <c r="O23" s="80">
        <f t="shared" si="3"/>
        <v>1000</v>
      </c>
    </row>
    <row r="24" spans="1:15" x14ac:dyDescent="0.2">
      <c r="A24" s="1">
        <v>271</v>
      </c>
      <c r="B24" s="1" t="s">
        <v>177</v>
      </c>
      <c r="C24" s="1" t="s">
        <v>178</v>
      </c>
      <c r="D24" s="1" t="s">
        <v>179</v>
      </c>
      <c r="E24" s="79">
        <v>1</v>
      </c>
      <c r="F24" s="55">
        <v>2211</v>
      </c>
      <c r="G24" s="54" t="s">
        <v>200</v>
      </c>
      <c r="H24" s="80">
        <v>19500</v>
      </c>
      <c r="I24" s="80">
        <f t="shared" si="1"/>
        <v>0</v>
      </c>
      <c r="J24" s="80">
        <v>19500</v>
      </c>
      <c r="K24" s="80">
        <v>350</v>
      </c>
      <c r="L24" s="80">
        <v>350</v>
      </c>
      <c r="M24" s="80">
        <v>350</v>
      </c>
      <c r="N24" s="80">
        <v>350</v>
      </c>
      <c r="O24" s="80">
        <f t="shared" si="3"/>
        <v>19150</v>
      </c>
    </row>
    <row r="25" spans="1:15" x14ac:dyDescent="0.2">
      <c r="A25" s="1">
        <v>271</v>
      </c>
      <c r="B25" s="1" t="s">
        <v>177</v>
      </c>
      <c r="C25" s="1" t="s">
        <v>178</v>
      </c>
      <c r="D25" s="1" t="s">
        <v>179</v>
      </c>
      <c r="E25" s="79">
        <v>1</v>
      </c>
      <c r="F25" s="55">
        <v>2481</v>
      </c>
      <c r="G25" s="54" t="s">
        <v>201</v>
      </c>
      <c r="H25" s="80">
        <v>4500</v>
      </c>
      <c r="I25" s="80">
        <f t="shared" si="1"/>
        <v>0</v>
      </c>
      <c r="J25" s="80">
        <v>4500</v>
      </c>
      <c r="K25" s="80">
        <v>0</v>
      </c>
      <c r="L25" s="80">
        <v>0</v>
      </c>
      <c r="M25" s="80">
        <v>0</v>
      </c>
      <c r="N25" s="80">
        <v>0</v>
      </c>
      <c r="O25" s="80">
        <f t="shared" si="3"/>
        <v>4500</v>
      </c>
    </row>
    <row r="26" spans="1:15" x14ac:dyDescent="0.2">
      <c r="A26" s="1">
        <v>271</v>
      </c>
      <c r="B26" s="1" t="s">
        <v>177</v>
      </c>
      <c r="C26" s="1" t="s">
        <v>178</v>
      </c>
      <c r="D26" s="1" t="s">
        <v>179</v>
      </c>
      <c r="E26" s="79">
        <v>1</v>
      </c>
      <c r="F26" s="55">
        <v>2612</v>
      </c>
      <c r="G26" s="54" t="s">
        <v>202</v>
      </c>
      <c r="H26" s="80">
        <v>51000</v>
      </c>
      <c r="I26" s="80">
        <f t="shared" si="1"/>
        <v>0</v>
      </c>
      <c r="J26" s="80">
        <v>51000</v>
      </c>
      <c r="K26" s="80">
        <v>15000</v>
      </c>
      <c r="L26" s="80">
        <v>15000</v>
      </c>
      <c r="M26" s="80">
        <v>15000</v>
      </c>
      <c r="N26" s="80">
        <v>15000</v>
      </c>
      <c r="O26" s="80">
        <f t="shared" si="3"/>
        <v>36000</v>
      </c>
    </row>
    <row r="27" spans="1:15" x14ac:dyDescent="0.2">
      <c r="A27" s="1">
        <v>271</v>
      </c>
      <c r="B27" s="1" t="s">
        <v>177</v>
      </c>
      <c r="C27" s="1" t="s">
        <v>178</v>
      </c>
      <c r="D27" s="1" t="s">
        <v>179</v>
      </c>
      <c r="E27" s="79">
        <v>1</v>
      </c>
      <c r="F27" s="55">
        <v>2712</v>
      </c>
      <c r="G27" s="54" t="s">
        <v>203</v>
      </c>
      <c r="H27" s="80">
        <v>0</v>
      </c>
      <c r="I27" s="80">
        <f t="shared" si="1"/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f t="shared" si="3"/>
        <v>0</v>
      </c>
    </row>
    <row r="28" spans="1:15" x14ac:dyDescent="0.2">
      <c r="A28" s="1">
        <v>271</v>
      </c>
      <c r="B28" s="1" t="s">
        <v>177</v>
      </c>
      <c r="C28" s="1" t="s">
        <v>178</v>
      </c>
      <c r="D28" s="1" t="s">
        <v>179</v>
      </c>
      <c r="E28" s="79">
        <v>1</v>
      </c>
      <c r="F28" s="55">
        <v>3111</v>
      </c>
      <c r="G28" s="54" t="s">
        <v>204</v>
      </c>
      <c r="H28" s="80">
        <v>60000</v>
      </c>
      <c r="I28" s="80">
        <f t="shared" si="1"/>
        <v>-2000</v>
      </c>
      <c r="J28" s="80">
        <v>58000</v>
      </c>
      <c r="K28" s="80">
        <v>25555</v>
      </c>
      <c r="L28" s="80">
        <v>25555</v>
      </c>
      <c r="M28" s="80">
        <v>25555</v>
      </c>
      <c r="N28" s="80">
        <v>25555</v>
      </c>
      <c r="O28" s="80">
        <f t="shared" si="3"/>
        <v>32445</v>
      </c>
    </row>
    <row r="29" spans="1:15" x14ac:dyDescent="0.2">
      <c r="A29" s="1">
        <v>271</v>
      </c>
      <c r="B29" s="1" t="s">
        <v>177</v>
      </c>
      <c r="C29" s="1" t="s">
        <v>178</v>
      </c>
      <c r="D29" s="1" t="s">
        <v>179</v>
      </c>
      <c r="E29" s="79">
        <v>1</v>
      </c>
      <c r="F29" s="55">
        <v>3131</v>
      </c>
      <c r="G29" s="54" t="s">
        <v>205</v>
      </c>
      <c r="H29" s="80">
        <v>1000</v>
      </c>
      <c r="I29" s="80">
        <f t="shared" si="1"/>
        <v>0</v>
      </c>
      <c r="J29" s="80">
        <v>1000</v>
      </c>
      <c r="K29" s="80">
        <v>0</v>
      </c>
      <c r="L29" s="80">
        <v>0</v>
      </c>
      <c r="M29" s="80">
        <v>0</v>
      </c>
      <c r="N29" s="80">
        <v>0</v>
      </c>
      <c r="O29" s="80">
        <f t="shared" si="3"/>
        <v>1000</v>
      </c>
    </row>
    <row r="30" spans="1:15" x14ac:dyDescent="0.2">
      <c r="A30" s="1">
        <v>271</v>
      </c>
      <c r="B30" s="1" t="s">
        <v>177</v>
      </c>
      <c r="C30" s="1" t="s">
        <v>178</v>
      </c>
      <c r="D30" s="1" t="s">
        <v>179</v>
      </c>
      <c r="E30" s="79">
        <v>1</v>
      </c>
      <c r="F30" s="55">
        <v>3141</v>
      </c>
      <c r="G30" s="54" t="s">
        <v>206</v>
      </c>
      <c r="H30" s="80">
        <v>42000</v>
      </c>
      <c r="I30" s="80">
        <f t="shared" si="1"/>
        <v>0</v>
      </c>
      <c r="J30" s="80">
        <v>42000</v>
      </c>
      <c r="K30" s="80">
        <v>6354</v>
      </c>
      <c r="L30" s="80">
        <v>6354</v>
      </c>
      <c r="M30" s="80">
        <v>6354</v>
      </c>
      <c r="N30" s="80">
        <v>6354</v>
      </c>
      <c r="O30" s="80">
        <f t="shared" si="3"/>
        <v>35646</v>
      </c>
    </row>
    <row r="31" spans="1:15" x14ac:dyDescent="0.2">
      <c r="A31" s="1">
        <v>271</v>
      </c>
      <c r="B31" s="1" t="s">
        <v>177</v>
      </c>
      <c r="C31" s="1" t="s">
        <v>178</v>
      </c>
      <c r="D31" s="1" t="s">
        <v>179</v>
      </c>
      <c r="E31" s="79">
        <v>1</v>
      </c>
      <c r="F31" s="55">
        <v>3151</v>
      </c>
      <c r="G31" s="54" t="s">
        <v>207</v>
      </c>
      <c r="H31" s="80">
        <v>4800</v>
      </c>
      <c r="I31" s="80">
        <f t="shared" si="1"/>
        <v>1000</v>
      </c>
      <c r="J31" s="80">
        <v>5800</v>
      </c>
      <c r="K31" s="80">
        <v>2748.91</v>
      </c>
      <c r="L31" s="80">
        <v>2748.91</v>
      </c>
      <c r="M31" s="80">
        <v>2748.91</v>
      </c>
      <c r="N31" s="80">
        <v>2748.91</v>
      </c>
      <c r="O31" s="80">
        <f t="shared" si="3"/>
        <v>3051.09</v>
      </c>
    </row>
    <row r="32" spans="1:15" x14ac:dyDescent="0.2">
      <c r="A32" s="1">
        <v>271</v>
      </c>
      <c r="B32" s="1" t="s">
        <v>177</v>
      </c>
      <c r="C32" s="1" t="s">
        <v>178</v>
      </c>
      <c r="D32" s="1" t="s">
        <v>179</v>
      </c>
      <c r="E32" s="79">
        <v>1</v>
      </c>
      <c r="F32" s="55">
        <v>3171</v>
      </c>
      <c r="G32" s="54" t="s">
        <v>208</v>
      </c>
      <c r="H32" s="80">
        <v>0</v>
      </c>
      <c r="I32" s="80">
        <f t="shared" si="1"/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f t="shared" si="3"/>
        <v>0</v>
      </c>
    </row>
    <row r="33" spans="1:15" x14ac:dyDescent="0.2">
      <c r="A33" s="1">
        <v>271</v>
      </c>
      <c r="B33" s="1" t="s">
        <v>177</v>
      </c>
      <c r="C33" s="1" t="s">
        <v>178</v>
      </c>
      <c r="D33" s="1" t="s">
        <v>179</v>
      </c>
      <c r="E33" s="79">
        <v>1</v>
      </c>
      <c r="F33" s="55">
        <v>3221</v>
      </c>
      <c r="G33" s="54" t="s">
        <v>209</v>
      </c>
      <c r="H33" s="80">
        <v>0</v>
      </c>
      <c r="I33" s="80">
        <f t="shared" si="1"/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f t="shared" si="3"/>
        <v>0</v>
      </c>
    </row>
    <row r="34" spans="1:15" x14ac:dyDescent="0.2">
      <c r="A34" s="1">
        <v>271</v>
      </c>
      <c r="B34" s="1" t="s">
        <v>177</v>
      </c>
      <c r="C34" s="1" t="s">
        <v>178</v>
      </c>
      <c r="D34" s="1" t="s">
        <v>179</v>
      </c>
      <c r="E34" s="79">
        <v>1</v>
      </c>
      <c r="F34" s="55">
        <v>3251</v>
      </c>
      <c r="G34" s="54" t="s">
        <v>210</v>
      </c>
      <c r="H34" s="80">
        <v>25000</v>
      </c>
      <c r="I34" s="80">
        <f t="shared" si="1"/>
        <v>0</v>
      </c>
      <c r="J34" s="80">
        <v>25000</v>
      </c>
      <c r="K34" s="80">
        <v>3828</v>
      </c>
      <c r="L34" s="80">
        <v>3828</v>
      </c>
      <c r="M34" s="80">
        <v>3828</v>
      </c>
      <c r="N34" s="80">
        <v>3828</v>
      </c>
      <c r="O34" s="80">
        <f t="shared" si="3"/>
        <v>21172</v>
      </c>
    </row>
    <row r="35" spans="1:15" x14ac:dyDescent="0.2">
      <c r="A35" s="1">
        <v>271</v>
      </c>
      <c r="B35" s="1" t="s">
        <v>177</v>
      </c>
      <c r="C35" s="1" t="s">
        <v>178</v>
      </c>
      <c r="D35" s="1" t="s">
        <v>179</v>
      </c>
      <c r="E35" s="79">
        <v>1</v>
      </c>
      <c r="F35" s="55">
        <v>3261</v>
      </c>
      <c r="G35" s="54" t="s">
        <v>211</v>
      </c>
      <c r="H35" s="80">
        <v>10000</v>
      </c>
      <c r="I35" s="80">
        <f t="shared" si="1"/>
        <v>0</v>
      </c>
      <c r="J35" s="80">
        <v>10000</v>
      </c>
      <c r="K35" s="80">
        <v>0</v>
      </c>
      <c r="L35" s="80">
        <v>0</v>
      </c>
      <c r="M35" s="80">
        <v>0</v>
      </c>
      <c r="N35" s="80">
        <v>0</v>
      </c>
      <c r="O35" s="80">
        <f t="shared" si="3"/>
        <v>10000</v>
      </c>
    </row>
    <row r="36" spans="1:15" x14ac:dyDescent="0.2">
      <c r="A36" s="1">
        <v>271</v>
      </c>
      <c r="B36" s="1" t="s">
        <v>177</v>
      </c>
      <c r="C36" s="1" t="s">
        <v>178</v>
      </c>
      <c r="D36" s="1" t="s">
        <v>179</v>
      </c>
      <c r="E36" s="79">
        <v>1</v>
      </c>
      <c r="F36" s="55">
        <v>3311</v>
      </c>
      <c r="G36" s="54" t="s">
        <v>212</v>
      </c>
      <c r="H36" s="80">
        <v>2000</v>
      </c>
      <c r="I36" s="80">
        <f t="shared" ref="I36:I67" si="4">+J36-H36</f>
        <v>0</v>
      </c>
      <c r="J36" s="80">
        <v>2000</v>
      </c>
      <c r="K36" s="80">
        <v>0</v>
      </c>
      <c r="L36" s="80">
        <v>0</v>
      </c>
      <c r="M36" s="80">
        <v>0</v>
      </c>
      <c r="N36" s="80">
        <v>0</v>
      </c>
      <c r="O36" s="80">
        <f t="shared" ref="O36:O67" si="5">+J36-L36</f>
        <v>2000</v>
      </c>
    </row>
    <row r="37" spans="1:15" x14ac:dyDescent="0.2">
      <c r="A37" s="1">
        <v>271</v>
      </c>
      <c r="B37" s="1" t="s">
        <v>177</v>
      </c>
      <c r="C37" s="1" t="s">
        <v>178</v>
      </c>
      <c r="D37" s="1" t="s">
        <v>179</v>
      </c>
      <c r="E37" s="79">
        <v>1</v>
      </c>
      <c r="F37" s="55">
        <v>3312</v>
      </c>
      <c r="G37" s="54" t="s">
        <v>213</v>
      </c>
      <c r="H37" s="80">
        <v>86400</v>
      </c>
      <c r="I37" s="80">
        <f t="shared" si="4"/>
        <v>0</v>
      </c>
      <c r="J37" s="80">
        <v>86400</v>
      </c>
      <c r="K37" s="80">
        <v>43152</v>
      </c>
      <c r="L37" s="80">
        <v>43152</v>
      </c>
      <c r="M37" s="80">
        <v>43152</v>
      </c>
      <c r="N37" s="80">
        <v>43152</v>
      </c>
      <c r="O37" s="80">
        <f t="shared" si="5"/>
        <v>43248</v>
      </c>
    </row>
    <row r="38" spans="1:15" x14ac:dyDescent="0.2">
      <c r="A38" s="1">
        <v>271</v>
      </c>
      <c r="B38" s="1" t="s">
        <v>177</v>
      </c>
      <c r="C38" s="1" t="s">
        <v>178</v>
      </c>
      <c r="D38" s="1" t="s">
        <v>179</v>
      </c>
      <c r="E38" s="79">
        <v>1</v>
      </c>
      <c r="F38" s="55">
        <v>3331</v>
      </c>
      <c r="G38" s="54" t="s">
        <v>214</v>
      </c>
      <c r="H38" s="80">
        <v>24000</v>
      </c>
      <c r="I38" s="80">
        <f t="shared" si="4"/>
        <v>300000</v>
      </c>
      <c r="J38" s="80">
        <v>324000</v>
      </c>
      <c r="K38" s="80">
        <v>0</v>
      </c>
      <c r="L38" s="80">
        <v>0</v>
      </c>
      <c r="M38" s="80">
        <v>0</v>
      </c>
      <c r="N38" s="80">
        <v>0</v>
      </c>
      <c r="O38" s="80">
        <f t="shared" si="5"/>
        <v>324000</v>
      </c>
    </row>
    <row r="39" spans="1:15" x14ac:dyDescent="0.2">
      <c r="A39" s="1">
        <v>271</v>
      </c>
      <c r="B39" s="1" t="s">
        <v>177</v>
      </c>
      <c r="C39" s="1" t="s">
        <v>178</v>
      </c>
      <c r="D39" s="1" t="s">
        <v>179</v>
      </c>
      <c r="E39" s="79">
        <v>1</v>
      </c>
      <c r="F39" s="55">
        <v>3341</v>
      </c>
      <c r="G39" s="54" t="s">
        <v>215</v>
      </c>
      <c r="H39" s="80">
        <v>25000</v>
      </c>
      <c r="I39" s="80">
        <f t="shared" si="4"/>
        <v>0</v>
      </c>
      <c r="J39" s="80">
        <v>25000</v>
      </c>
      <c r="K39" s="80">
        <v>0</v>
      </c>
      <c r="L39" s="80">
        <v>0</v>
      </c>
      <c r="M39" s="80">
        <v>0</v>
      </c>
      <c r="N39" s="80">
        <v>0</v>
      </c>
      <c r="O39" s="80">
        <f t="shared" si="5"/>
        <v>25000</v>
      </c>
    </row>
    <row r="40" spans="1:15" x14ac:dyDescent="0.2">
      <c r="A40" s="1">
        <v>271</v>
      </c>
      <c r="B40" s="1" t="s">
        <v>177</v>
      </c>
      <c r="C40" s="1" t="s">
        <v>178</v>
      </c>
      <c r="D40" s="1" t="s">
        <v>179</v>
      </c>
      <c r="E40" s="79">
        <v>1</v>
      </c>
      <c r="F40" s="55">
        <v>3351</v>
      </c>
      <c r="G40" s="54" t="s">
        <v>216</v>
      </c>
      <c r="H40" s="80">
        <v>0</v>
      </c>
      <c r="I40" s="80">
        <f t="shared" si="4"/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f t="shared" si="5"/>
        <v>0</v>
      </c>
    </row>
    <row r="41" spans="1:15" x14ac:dyDescent="0.2">
      <c r="A41" s="1">
        <v>271</v>
      </c>
      <c r="B41" s="1" t="s">
        <v>177</v>
      </c>
      <c r="C41" s="1" t="s">
        <v>178</v>
      </c>
      <c r="D41" s="1" t="s">
        <v>179</v>
      </c>
      <c r="E41" s="79">
        <v>1</v>
      </c>
      <c r="F41" s="55">
        <v>3362</v>
      </c>
      <c r="G41" s="54" t="s">
        <v>217</v>
      </c>
      <c r="H41" s="80">
        <v>0</v>
      </c>
      <c r="I41" s="80">
        <f t="shared" si="4"/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f t="shared" si="5"/>
        <v>0</v>
      </c>
    </row>
    <row r="42" spans="1:15" x14ac:dyDescent="0.2">
      <c r="A42" s="1">
        <v>271</v>
      </c>
      <c r="B42" s="1" t="s">
        <v>177</v>
      </c>
      <c r="C42" s="1" t="s">
        <v>178</v>
      </c>
      <c r="D42" s="1" t="s">
        <v>179</v>
      </c>
      <c r="E42" s="79">
        <v>1</v>
      </c>
      <c r="F42" s="55">
        <v>3363</v>
      </c>
      <c r="G42" s="54" t="s">
        <v>218</v>
      </c>
      <c r="H42" s="80">
        <v>2000</v>
      </c>
      <c r="I42" s="80">
        <f t="shared" si="4"/>
        <v>0</v>
      </c>
      <c r="J42" s="80">
        <v>2000</v>
      </c>
      <c r="K42" s="80">
        <v>145</v>
      </c>
      <c r="L42" s="80">
        <v>145</v>
      </c>
      <c r="M42" s="80">
        <v>145</v>
      </c>
      <c r="N42" s="80">
        <v>145</v>
      </c>
      <c r="O42" s="80">
        <f t="shared" si="5"/>
        <v>1855</v>
      </c>
    </row>
    <row r="43" spans="1:15" x14ac:dyDescent="0.2">
      <c r="A43" s="1">
        <v>271</v>
      </c>
      <c r="B43" s="1" t="s">
        <v>177</v>
      </c>
      <c r="C43" s="1" t="s">
        <v>178</v>
      </c>
      <c r="D43" s="1" t="s">
        <v>179</v>
      </c>
      <c r="E43" s="79">
        <v>1</v>
      </c>
      <c r="F43" s="55">
        <v>3381</v>
      </c>
      <c r="G43" s="54" t="s">
        <v>219</v>
      </c>
      <c r="H43" s="80">
        <v>270000</v>
      </c>
      <c r="I43" s="80">
        <f t="shared" si="4"/>
        <v>-1000</v>
      </c>
      <c r="J43" s="80">
        <v>269000</v>
      </c>
      <c r="K43" s="80">
        <v>132080.48000000001</v>
      </c>
      <c r="L43" s="80">
        <v>132080.48000000001</v>
      </c>
      <c r="M43" s="80">
        <v>132080.48000000001</v>
      </c>
      <c r="N43" s="80">
        <v>132080.48000000001</v>
      </c>
      <c r="O43" s="80">
        <f t="shared" si="5"/>
        <v>136919.51999999999</v>
      </c>
    </row>
    <row r="44" spans="1:15" x14ac:dyDescent="0.2">
      <c r="A44" s="1">
        <v>271</v>
      </c>
      <c r="B44" s="1" t="s">
        <v>177</v>
      </c>
      <c r="C44" s="1" t="s">
        <v>178</v>
      </c>
      <c r="D44" s="1" t="s">
        <v>179</v>
      </c>
      <c r="E44" s="79">
        <v>1</v>
      </c>
      <c r="F44" s="55">
        <v>3391</v>
      </c>
      <c r="G44" s="54" t="s">
        <v>220</v>
      </c>
      <c r="H44" s="80">
        <v>0</v>
      </c>
      <c r="I44" s="80">
        <f t="shared" si="4"/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f t="shared" si="5"/>
        <v>0</v>
      </c>
    </row>
    <row r="45" spans="1:15" x14ac:dyDescent="0.2">
      <c r="A45" s="1">
        <v>271</v>
      </c>
      <c r="B45" s="1" t="s">
        <v>177</v>
      </c>
      <c r="C45" s="1" t="s">
        <v>178</v>
      </c>
      <c r="D45" s="1" t="s">
        <v>179</v>
      </c>
      <c r="E45" s="79">
        <v>1</v>
      </c>
      <c r="F45" s="55">
        <v>3411</v>
      </c>
      <c r="G45" s="54" t="s">
        <v>221</v>
      </c>
      <c r="H45" s="80">
        <v>6000</v>
      </c>
      <c r="I45" s="80">
        <f t="shared" si="4"/>
        <v>0</v>
      </c>
      <c r="J45" s="80">
        <v>6000</v>
      </c>
      <c r="K45" s="80">
        <v>1546.62</v>
      </c>
      <c r="L45" s="80">
        <v>1546.62</v>
      </c>
      <c r="M45" s="80">
        <v>1546.62</v>
      </c>
      <c r="N45" s="80">
        <v>1546.62</v>
      </c>
      <c r="O45" s="80">
        <f t="shared" si="5"/>
        <v>4453.38</v>
      </c>
    </row>
    <row r="46" spans="1:15" x14ac:dyDescent="0.2">
      <c r="A46" s="1">
        <v>271</v>
      </c>
      <c r="B46" s="1" t="s">
        <v>177</v>
      </c>
      <c r="C46" s="1" t="s">
        <v>178</v>
      </c>
      <c r="D46" s="1" t="s">
        <v>179</v>
      </c>
      <c r="E46" s="79">
        <v>1</v>
      </c>
      <c r="F46" s="55">
        <v>3441</v>
      </c>
      <c r="G46" s="54" t="s">
        <v>222</v>
      </c>
      <c r="H46" s="80">
        <v>25000</v>
      </c>
      <c r="I46" s="80">
        <f t="shared" si="4"/>
        <v>0</v>
      </c>
      <c r="J46" s="80">
        <v>25000</v>
      </c>
      <c r="K46" s="80">
        <v>19888.62</v>
      </c>
      <c r="L46" s="80">
        <v>19888.62</v>
      </c>
      <c r="M46" s="80">
        <v>19888.62</v>
      </c>
      <c r="N46" s="80">
        <v>19888.62</v>
      </c>
      <c r="O46" s="80">
        <f t="shared" si="5"/>
        <v>5111.380000000001</v>
      </c>
    </row>
    <row r="47" spans="1:15" x14ac:dyDescent="0.2">
      <c r="A47" s="1">
        <v>271</v>
      </c>
      <c r="B47" s="1" t="s">
        <v>177</v>
      </c>
      <c r="C47" s="1" t="s">
        <v>178</v>
      </c>
      <c r="D47" s="1" t="s">
        <v>179</v>
      </c>
      <c r="E47" s="79">
        <v>1</v>
      </c>
      <c r="F47" s="55">
        <v>3471</v>
      </c>
      <c r="G47" s="54" t="s">
        <v>223</v>
      </c>
      <c r="H47" s="80">
        <v>2000</v>
      </c>
      <c r="I47" s="80">
        <f t="shared" si="4"/>
        <v>0</v>
      </c>
      <c r="J47" s="80">
        <v>2000</v>
      </c>
      <c r="K47" s="80">
        <v>0</v>
      </c>
      <c r="L47" s="80">
        <v>0</v>
      </c>
      <c r="M47" s="80">
        <v>0</v>
      </c>
      <c r="N47" s="80">
        <v>0</v>
      </c>
      <c r="O47" s="80">
        <f t="shared" si="5"/>
        <v>2000</v>
      </c>
    </row>
    <row r="48" spans="1:15" x14ac:dyDescent="0.2">
      <c r="A48" s="1">
        <v>271</v>
      </c>
      <c r="B48" s="1" t="s">
        <v>177</v>
      </c>
      <c r="C48" s="1" t="s">
        <v>178</v>
      </c>
      <c r="D48" s="1" t="s">
        <v>179</v>
      </c>
      <c r="E48" s="79">
        <v>1</v>
      </c>
      <c r="F48" s="55">
        <v>3511</v>
      </c>
      <c r="G48" s="54" t="s">
        <v>224</v>
      </c>
      <c r="H48" s="80">
        <v>12000</v>
      </c>
      <c r="I48" s="80">
        <f t="shared" si="4"/>
        <v>0</v>
      </c>
      <c r="J48" s="80">
        <v>12000</v>
      </c>
      <c r="K48" s="80">
        <v>14</v>
      </c>
      <c r="L48" s="80">
        <v>14</v>
      </c>
      <c r="M48" s="80">
        <v>14</v>
      </c>
      <c r="N48" s="80">
        <v>14</v>
      </c>
      <c r="O48" s="80">
        <f t="shared" si="5"/>
        <v>11986</v>
      </c>
    </row>
    <row r="49" spans="1:15" x14ac:dyDescent="0.2">
      <c r="A49" s="1">
        <v>271</v>
      </c>
      <c r="B49" s="1" t="s">
        <v>177</v>
      </c>
      <c r="C49" s="1" t="s">
        <v>178</v>
      </c>
      <c r="D49" s="1" t="s">
        <v>179</v>
      </c>
      <c r="E49" s="79">
        <v>1</v>
      </c>
      <c r="F49" s="55">
        <v>3512</v>
      </c>
      <c r="G49" s="54" t="s">
        <v>225</v>
      </c>
      <c r="H49" s="80">
        <v>4000</v>
      </c>
      <c r="I49" s="80">
        <f t="shared" si="4"/>
        <v>0</v>
      </c>
      <c r="J49" s="80">
        <v>4000</v>
      </c>
      <c r="K49" s="80">
        <v>976</v>
      </c>
      <c r="L49" s="80">
        <v>976</v>
      </c>
      <c r="M49" s="80">
        <v>976</v>
      </c>
      <c r="N49" s="80">
        <v>976</v>
      </c>
      <c r="O49" s="80">
        <f t="shared" si="5"/>
        <v>3024</v>
      </c>
    </row>
    <row r="50" spans="1:15" x14ac:dyDescent="0.2">
      <c r="A50" s="1">
        <v>271</v>
      </c>
      <c r="B50" s="1" t="s">
        <v>177</v>
      </c>
      <c r="C50" s="1" t="s">
        <v>178</v>
      </c>
      <c r="D50" s="1" t="s">
        <v>179</v>
      </c>
      <c r="E50" s="79">
        <v>1</v>
      </c>
      <c r="F50" s="55">
        <v>3513</v>
      </c>
      <c r="G50" s="54" t="s">
        <v>226</v>
      </c>
      <c r="H50" s="80">
        <v>0</v>
      </c>
      <c r="I50" s="80">
        <f t="shared" si="4"/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f t="shared" si="5"/>
        <v>0</v>
      </c>
    </row>
    <row r="51" spans="1:15" x14ac:dyDescent="0.2">
      <c r="A51" s="1">
        <v>271</v>
      </c>
      <c r="B51" s="1" t="s">
        <v>177</v>
      </c>
      <c r="C51" s="1" t="s">
        <v>178</v>
      </c>
      <c r="D51" s="1" t="s">
        <v>179</v>
      </c>
      <c r="E51" s="79">
        <v>1</v>
      </c>
      <c r="F51" s="55">
        <v>3521</v>
      </c>
      <c r="G51" s="54" t="s">
        <v>227</v>
      </c>
      <c r="H51" s="80">
        <v>2000</v>
      </c>
      <c r="I51" s="80">
        <f t="shared" si="4"/>
        <v>0</v>
      </c>
      <c r="J51" s="80">
        <v>2000</v>
      </c>
      <c r="K51" s="80">
        <v>0</v>
      </c>
      <c r="L51" s="80">
        <v>0</v>
      </c>
      <c r="M51" s="80">
        <v>0</v>
      </c>
      <c r="N51" s="80">
        <v>0</v>
      </c>
      <c r="O51" s="80">
        <f t="shared" si="5"/>
        <v>2000</v>
      </c>
    </row>
    <row r="52" spans="1:15" x14ac:dyDescent="0.2">
      <c r="A52" s="1">
        <v>271</v>
      </c>
      <c r="B52" s="1" t="s">
        <v>177</v>
      </c>
      <c r="C52" s="1" t="s">
        <v>178</v>
      </c>
      <c r="D52" s="1" t="s">
        <v>179</v>
      </c>
      <c r="E52" s="79">
        <v>1</v>
      </c>
      <c r="F52" s="55">
        <v>3531</v>
      </c>
      <c r="G52" s="54" t="s">
        <v>228</v>
      </c>
      <c r="H52" s="80">
        <v>27500</v>
      </c>
      <c r="I52" s="80">
        <f t="shared" si="4"/>
        <v>0</v>
      </c>
      <c r="J52" s="80">
        <v>27500</v>
      </c>
      <c r="K52" s="80">
        <v>10150</v>
      </c>
      <c r="L52" s="80">
        <v>10150</v>
      </c>
      <c r="M52" s="80">
        <v>10150</v>
      </c>
      <c r="N52" s="80">
        <v>10150</v>
      </c>
      <c r="O52" s="80">
        <f t="shared" si="5"/>
        <v>17350</v>
      </c>
    </row>
    <row r="53" spans="1:15" x14ac:dyDescent="0.2">
      <c r="A53" s="1">
        <v>271</v>
      </c>
      <c r="B53" s="1" t="s">
        <v>177</v>
      </c>
      <c r="C53" s="1" t="s">
        <v>178</v>
      </c>
      <c r="D53" s="1" t="s">
        <v>179</v>
      </c>
      <c r="E53" s="79">
        <v>1</v>
      </c>
      <c r="F53" s="55">
        <v>3551</v>
      </c>
      <c r="G53" s="54" t="s">
        <v>229</v>
      </c>
      <c r="H53" s="80">
        <v>15000</v>
      </c>
      <c r="I53" s="80">
        <f t="shared" si="4"/>
        <v>0</v>
      </c>
      <c r="J53" s="80">
        <v>15000</v>
      </c>
      <c r="K53" s="80">
        <v>775</v>
      </c>
      <c r="L53" s="80">
        <v>775</v>
      </c>
      <c r="M53" s="80">
        <v>775</v>
      </c>
      <c r="N53" s="80">
        <v>775</v>
      </c>
      <c r="O53" s="80">
        <f t="shared" si="5"/>
        <v>14225</v>
      </c>
    </row>
    <row r="54" spans="1:15" x14ac:dyDescent="0.2">
      <c r="A54" s="1">
        <v>271</v>
      </c>
      <c r="B54" s="1" t="s">
        <v>177</v>
      </c>
      <c r="C54" s="1" t="s">
        <v>178</v>
      </c>
      <c r="D54" s="1" t="s">
        <v>179</v>
      </c>
      <c r="E54" s="79">
        <v>1</v>
      </c>
      <c r="F54" s="55">
        <v>3591</v>
      </c>
      <c r="G54" s="54" t="s">
        <v>230</v>
      </c>
      <c r="H54" s="80">
        <v>24000</v>
      </c>
      <c r="I54" s="80">
        <f t="shared" si="4"/>
        <v>-4000</v>
      </c>
      <c r="J54" s="80">
        <v>20000</v>
      </c>
      <c r="K54" s="80">
        <v>0</v>
      </c>
      <c r="L54" s="80">
        <v>0</v>
      </c>
      <c r="M54" s="80">
        <v>0</v>
      </c>
      <c r="N54" s="80">
        <v>0</v>
      </c>
      <c r="O54" s="80">
        <f t="shared" si="5"/>
        <v>20000</v>
      </c>
    </row>
    <row r="55" spans="1:15" x14ac:dyDescent="0.2">
      <c r="A55" s="1">
        <v>271</v>
      </c>
      <c r="B55" s="1" t="s">
        <v>177</v>
      </c>
      <c r="C55" s="1" t="s">
        <v>178</v>
      </c>
      <c r="D55" s="1" t="s">
        <v>179</v>
      </c>
      <c r="E55" s="79">
        <v>1</v>
      </c>
      <c r="F55" s="55">
        <v>3611</v>
      </c>
      <c r="G55" s="54" t="s">
        <v>231</v>
      </c>
      <c r="H55" s="80">
        <v>0</v>
      </c>
      <c r="I55" s="80">
        <f t="shared" si="4"/>
        <v>750000</v>
      </c>
      <c r="J55" s="80">
        <v>750000</v>
      </c>
      <c r="K55" s="80">
        <v>0</v>
      </c>
      <c r="L55" s="80">
        <v>0</v>
      </c>
      <c r="M55" s="80">
        <v>0</v>
      </c>
      <c r="N55" s="80">
        <v>0</v>
      </c>
      <c r="O55" s="80">
        <f t="shared" si="5"/>
        <v>750000</v>
      </c>
    </row>
    <row r="56" spans="1:15" x14ac:dyDescent="0.2">
      <c r="A56" s="1">
        <v>271</v>
      </c>
      <c r="B56" s="1" t="s">
        <v>177</v>
      </c>
      <c r="C56" s="1" t="s">
        <v>178</v>
      </c>
      <c r="D56" s="1" t="s">
        <v>179</v>
      </c>
      <c r="E56" s="79">
        <v>1</v>
      </c>
      <c r="F56" s="55">
        <v>3612</v>
      </c>
      <c r="G56" s="54" t="s">
        <v>232</v>
      </c>
      <c r="H56" s="80">
        <v>131293.06</v>
      </c>
      <c r="I56" s="80">
        <f t="shared" si="4"/>
        <v>147000</v>
      </c>
      <c r="J56" s="80">
        <v>278293.06</v>
      </c>
      <c r="K56" s="80">
        <v>26737.02</v>
      </c>
      <c r="L56" s="80">
        <v>26737.02</v>
      </c>
      <c r="M56" s="80">
        <v>26737.02</v>
      </c>
      <c r="N56" s="80">
        <v>26737.02</v>
      </c>
      <c r="O56" s="80">
        <f t="shared" si="5"/>
        <v>251556.04</v>
      </c>
    </row>
    <row r="57" spans="1:15" x14ac:dyDescent="0.2">
      <c r="A57" s="1">
        <v>271</v>
      </c>
      <c r="B57" s="1" t="s">
        <v>177</v>
      </c>
      <c r="C57" s="1" t="s">
        <v>178</v>
      </c>
      <c r="D57" s="1" t="s">
        <v>179</v>
      </c>
      <c r="E57" s="79">
        <v>1</v>
      </c>
      <c r="F57" s="55">
        <v>3613</v>
      </c>
      <c r="G57" s="54" t="s">
        <v>233</v>
      </c>
      <c r="H57" s="80">
        <v>25000</v>
      </c>
      <c r="I57" s="80">
        <f t="shared" si="4"/>
        <v>0</v>
      </c>
      <c r="J57" s="80">
        <v>25000</v>
      </c>
      <c r="K57" s="80">
        <v>0</v>
      </c>
      <c r="L57" s="80">
        <v>0</v>
      </c>
      <c r="M57" s="80">
        <v>0</v>
      </c>
      <c r="N57" s="80">
        <v>0</v>
      </c>
      <c r="O57" s="80">
        <f t="shared" si="5"/>
        <v>25000</v>
      </c>
    </row>
    <row r="58" spans="1:15" x14ac:dyDescent="0.2">
      <c r="A58" s="1">
        <v>271</v>
      </c>
      <c r="B58" s="1" t="s">
        <v>177</v>
      </c>
      <c r="C58" s="1" t="s">
        <v>178</v>
      </c>
      <c r="D58" s="1" t="s">
        <v>179</v>
      </c>
      <c r="E58" s="79">
        <v>1</v>
      </c>
      <c r="F58" s="55">
        <v>3631</v>
      </c>
      <c r="G58" s="54" t="s">
        <v>234</v>
      </c>
      <c r="H58" s="80">
        <v>10000</v>
      </c>
      <c r="I58" s="80">
        <f t="shared" si="4"/>
        <v>0</v>
      </c>
      <c r="J58" s="80">
        <v>10000</v>
      </c>
      <c r="K58" s="80">
        <v>0</v>
      </c>
      <c r="L58" s="80">
        <v>0</v>
      </c>
      <c r="M58" s="80">
        <v>0</v>
      </c>
      <c r="N58" s="80">
        <v>0</v>
      </c>
      <c r="O58" s="80">
        <f t="shared" si="5"/>
        <v>10000</v>
      </c>
    </row>
    <row r="59" spans="1:15" x14ac:dyDescent="0.2">
      <c r="A59" s="1">
        <v>271</v>
      </c>
      <c r="B59" s="1" t="s">
        <v>177</v>
      </c>
      <c r="C59" s="1" t="s">
        <v>178</v>
      </c>
      <c r="D59" s="1" t="s">
        <v>179</v>
      </c>
      <c r="E59" s="79">
        <v>1</v>
      </c>
      <c r="F59" s="55">
        <v>3711</v>
      </c>
      <c r="G59" s="54" t="s">
        <v>235</v>
      </c>
      <c r="H59" s="80">
        <v>0</v>
      </c>
      <c r="I59" s="80">
        <f t="shared" si="4"/>
        <v>15000</v>
      </c>
      <c r="J59" s="80">
        <v>15000</v>
      </c>
      <c r="K59" s="80">
        <v>15000</v>
      </c>
      <c r="L59" s="80">
        <v>15000</v>
      </c>
      <c r="M59" s="80">
        <v>15000</v>
      </c>
      <c r="N59" s="80">
        <v>15000</v>
      </c>
      <c r="O59" s="80">
        <f t="shared" si="5"/>
        <v>0</v>
      </c>
    </row>
    <row r="60" spans="1:15" x14ac:dyDescent="0.2">
      <c r="A60" s="1">
        <v>271</v>
      </c>
      <c r="B60" s="1" t="s">
        <v>177</v>
      </c>
      <c r="C60" s="1" t="s">
        <v>178</v>
      </c>
      <c r="D60" s="1" t="s">
        <v>179</v>
      </c>
      <c r="E60" s="79">
        <v>1</v>
      </c>
      <c r="F60" s="55">
        <v>3712</v>
      </c>
      <c r="G60" s="54" t="s">
        <v>236</v>
      </c>
      <c r="H60" s="80">
        <v>0</v>
      </c>
      <c r="I60" s="80">
        <f t="shared" si="4"/>
        <v>9737</v>
      </c>
      <c r="J60" s="80">
        <v>9737</v>
      </c>
      <c r="K60" s="80">
        <v>9737</v>
      </c>
      <c r="L60" s="80">
        <v>9737</v>
      </c>
      <c r="M60" s="80">
        <v>9737</v>
      </c>
      <c r="N60" s="80">
        <v>9737</v>
      </c>
      <c r="O60" s="80">
        <f t="shared" si="5"/>
        <v>0</v>
      </c>
    </row>
    <row r="61" spans="1:15" x14ac:dyDescent="0.2">
      <c r="A61" s="1">
        <v>271</v>
      </c>
      <c r="B61" s="1" t="s">
        <v>177</v>
      </c>
      <c r="C61" s="1" t="s">
        <v>178</v>
      </c>
      <c r="D61" s="1" t="s">
        <v>179</v>
      </c>
      <c r="E61" s="79">
        <v>1</v>
      </c>
      <c r="F61" s="55">
        <v>3721</v>
      </c>
      <c r="G61" s="54" t="s">
        <v>237</v>
      </c>
      <c r="H61" s="80">
        <v>6000</v>
      </c>
      <c r="I61" s="80">
        <f t="shared" si="4"/>
        <v>0</v>
      </c>
      <c r="J61" s="80">
        <v>6000</v>
      </c>
      <c r="K61" s="80">
        <v>110</v>
      </c>
      <c r="L61" s="80">
        <v>110</v>
      </c>
      <c r="M61" s="80">
        <v>110</v>
      </c>
      <c r="N61" s="80">
        <v>110</v>
      </c>
      <c r="O61" s="80">
        <f t="shared" si="5"/>
        <v>5890</v>
      </c>
    </row>
    <row r="62" spans="1:15" x14ac:dyDescent="0.2">
      <c r="A62" s="1">
        <v>271</v>
      </c>
      <c r="B62" s="1" t="s">
        <v>177</v>
      </c>
      <c r="C62" s="1" t="s">
        <v>178</v>
      </c>
      <c r="D62" s="1" t="s">
        <v>179</v>
      </c>
      <c r="E62" s="79">
        <v>1</v>
      </c>
      <c r="F62" s="55">
        <v>3751</v>
      </c>
      <c r="G62" s="54" t="s">
        <v>238</v>
      </c>
      <c r="H62" s="80">
        <v>12000</v>
      </c>
      <c r="I62" s="80">
        <f t="shared" si="4"/>
        <v>0</v>
      </c>
      <c r="J62" s="80">
        <v>12000</v>
      </c>
      <c r="K62" s="80">
        <v>174</v>
      </c>
      <c r="L62" s="80">
        <v>174</v>
      </c>
      <c r="M62" s="80">
        <v>174</v>
      </c>
      <c r="N62" s="80">
        <v>174</v>
      </c>
      <c r="O62" s="80">
        <f t="shared" si="5"/>
        <v>11826</v>
      </c>
    </row>
    <row r="63" spans="1:15" x14ac:dyDescent="0.2">
      <c r="A63" s="1">
        <v>271</v>
      </c>
      <c r="B63" s="1" t="s">
        <v>177</v>
      </c>
      <c r="C63" s="1" t="s">
        <v>178</v>
      </c>
      <c r="D63" s="1" t="s">
        <v>179</v>
      </c>
      <c r="E63" s="79">
        <v>1</v>
      </c>
      <c r="F63" s="55">
        <v>3761</v>
      </c>
      <c r="G63" s="54" t="s">
        <v>239</v>
      </c>
      <c r="H63" s="80">
        <v>0</v>
      </c>
      <c r="I63" s="80">
        <f t="shared" si="4"/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f t="shared" si="5"/>
        <v>0</v>
      </c>
    </row>
    <row r="64" spans="1:15" x14ac:dyDescent="0.2">
      <c r="A64" s="1">
        <v>271</v>
      </c>
      <c r="B64" s="1" t="s">
        <v>177</v>
      </c>
      <c r="C64" s="1" t="s">
        <v>178</v>
      </c>
      <c r="D64" s="1" t="s">
        <v>179</v>
      </c>
      <c r="E64" s="79">
        <v>1</v>
      </c>
      <c r="F64" s="55">
        <v>3811</v>
      </c>
      <c r="G64" s="54" t="s">
        <v>240</v>
      </c>
      <c r="H64" s="80">
        <v>0</v>
      </c>
      <c r="I64" s="80">
        <f t="shared" si="4"/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f t="shared" si="5"/>
        <v>0</v>
      </c>
    </row>
    <row r="65" spans="1:15" x14ac:dyDescent="0.2">
      <c r="A65" s="1">
        <v>271</v>
      </c>
      <c r="B65" s="1" t="s">
        <v>177</v>
      </c>
      <c r="C65" s="1" t="s">
        <v>178</v>
      </c>
      <c r="D65" s="1" t="s">
        <v>179</v>
      </c>
      <c r="E65" s="79">
        <v>1</v>
      </c>
      <c r="F65" s="55">
        <v>3812</v>
      </c>
      <c r="G65" s="54" t="s">
        <v>241</v>
      </c>
      <c r="H65" s="80">
        <v>15000</v>
      </c>
      <c r="I65" s="80">
        <f t="shared" si="4"/>
        <v>0</v>
      </c>
      <c r="J65" s="80">
        <v>15000</v>
      </c>
      <c r="K65" s="80">
        <v>0</v>
      </c>
      <c r="L65" s="80">
        <v>0</v>
      </c>
      <c r="M65" s="80">
        <v>0</v>
      </c>
      <c r="N65" s="80">
        <v>0</v>
      </c>
      <c r="O65" s="80">
        <f t="shared" si="5"/>
        <v>15000</v>
      </c>
    </row>
    <row r="66" spans="1:15" x14ac:dyDescent="0.2">
      <c r="A66" s="1">
        <v>271</v>
      </c>
      <c r="B66" s="1" t="s">
        <v>177</v>
      </c>
      <c r="C66" s="1" t="s">
        <v>178</v>
      </c>
      <c r="D66" s="1" t="s">
        <v>179</v>
      </c>
      <c r="E66" s="79">
        <v>1</v>
      </c>
      <c r="F66" s="55">
        <v>3821</v>
      </c>
      <c r="G66" s="54" t="s">
        <v>242</v>
      </c>
      <c r="H66" s="80">
        <v>80000</v>
      </c>
      <c r="I66" s="80">
        <f t="shared" si="4"/>
        <v>0</v>
      </c>
      <c r="J66" s="80">
        <v>80000</v>
      </c>
      <c r="K66" s="80">
        <v>2494</v>
      </c>
      <c r="L66" s="80">
        <v>2494</v>
      </c>
      <c r="M66" s="80">
        <v>2494</v>
      </c>
      <c r="N66" s="80">
        <v>2494</v>
      </c>
      <c r="O66" s="80">
        <f t="shared" si="5"/>
        <v>77506</v>
      </c>
    </row>
    <row r="67" spans="1:15" x14ac:dyDescent="0.2">
      <c r="A67" s="1">
        <v>271</v>
      </c>
      <c r="B67" s="1" t="s">
        <v>177</v>
      </c>
      <c r="C67" s="1" t="s">
        <v>178</v>
      </c>
      <c r="D67" s="1" t="s">
        <v>179</v>
      </c>
      <c r="E67" s="79">
        <v>1</v>
      </c>
      <c r="F67" s="55">
        <v>3831</v>
      </c>
      <c r="G67" s="54" t="s">
        <v>243</v>
      </c>
      <c r="H67" s="80">
        <v>0</v>
      </c>
      <c r="I67" s="80">
        <f t="shared" si="4"/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f t="shared" si="5"/>
        <v>0</v>
      </c>
    </row>
    <row r="68" spans="1:15" x14ac:dyDescent="0.2">
      <c r="A68" s="1">
        <v>271</v>
      </c>
      <c r="B68" s="1" t="s">
        <v>177</v>
      </c>
      <c r="C68" s="1" t="s">
        <v>178</v>
      </c>
      <c r="D68" s="1" t="s">
        <v>179</v>
      </c>
      <c r="E68" s="79">
        <v>1</v>
      </c>
      <c r="F68" s="55">
        <v>3841</v>
      </c>
      <c r="G68" s="54" t="s">
        <v>244</v>
      </c>
      <c r="H68" s="80">
        <v>0</v>
      </c>
      <c r="I68" s="80">
        <f t="shared" ref="I68:I83" si="6">+J68-H68</f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f t="shared" ref="O68:O83" si="7">+J68-L68</f>
        <v>0</v>
      </c>
    </row>
    <row r="69" spans="1:15" x14ac:dyDescent="0.2">
      <c r="A69" s="1">
        <v>271</v>
      </c>
      <c r="B69" s="1" t="s">
        <v>177</v>
      </c>
      <c r="C69" s="1" t="s">
        <v>178</v>
      </c>
      <c r="D69" s="1" t="s">
        <v>179</v>
      </c>
      <c r="E69" s="79">
        <v>1</v>
      </c>
      <c r="F69" s="55">
        <v>3851</v>
      </c>
      <c r="G69" s="54" t="s">
        <v>245</v>
      </c>
      <c r="H69" s="80">
        <v>0</v>
      </c>
      <c r="I69" s="80">
        <f t="shared" si="6"/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f t="shared" si="7"/>
        <v>0</v>
      </c>
    </row>
    <row r="70" spans="1:15" x14ac:dyDescent="0.2">
      <c r="A70" s="1">
        <v>271</v>
      </c>
      <c r="B70" s="1" t="s">
        <v>177</v>
      </c>
      <c r="C70" s="1" t="s">
        <v>178</v>
      </c>
      <c r="D70" s="1" t="s">
        <v>179</v>
      </c>
      <c r="E70" s="79">
        <v>1</v>
      </c>
      <c r="F70" s="55">
        <v>3852</v>
      </c>
      <c r="G70" s="54" t="s">
        <v>246</v>
      </c>
      <c r="H70" s="80">
        <v>36000</v>
      </c>
      <c r="I70" s="80">
        <f t="shared" si="6"/>
        <v>-3000</v>
      </c>
      <c r="J70" s="80">
        <v>33000</v>
      </c>
      <c r="K70" s="80">
        <v>4542.42</v>
      </c>
      <c r="L70" s="80">
        <v>4542.42</v>
      </c>
      <c r="M70" s="80">
        <v>4542.42</v>
      </c>
      <c r="N70" s="80">
        <v>4542.42</v>
      </c>
      <c r="O70" s="80">
        <f t="shared" si="7"/>
        <v>28457.58</v>
      </c>
    </row>
    <row r="71" spans="1:15" x14ac:dyDescent="0.2">
      <c r="A71" s="1">
        <v>271</v>
      </c>
      <c r="B71" s="1" t="s">
        <v>177</v>
      </c>
      <c r="C71" s="1" t="s">
        <v>178</v>
      </c>
      <c r="D71" s="1" t="s">
        <v>179</v>
      </c>
      <c r="E71" s="79">
        <v>1</v>
      </c>
      <c r="F71" s="55">
        <v>3921</v>
      </c>
      <c r="G71" s="54" t="s">
        <v>247</v>
      </c>
      <c r="H71" s="80">
        <v>1000</v>
      </c>
      <c r="I71" s="80">
        <f t="shared" si="6"/>
        <v>747.26</v>
      </c>
      <c r="J71" s="80">
        <v>1747.26</v>
      </c>
      <c r="K71" s="80">
        <v>862</v>
      </c>
      <c r="L71" s="80">
        <v>862</v>
      </c>
      <c r="M71" s="80">
        <v>862</v>
      </c>
      <c r="N71" s="80">
        <v>862</v>
      </c>
      <c r="O71" s="80">
        <f t="shared" si="7"/>
        <v>885.26</v>
      </c>
    </row>
    <row r="72" spans="1:15" x14ac:dyDescent="0.2">
      <c r="A72" s="1">
        <v>271</v>
      </c>
      <c r="B72" s="1" t="s">
        <v>177</v>
      </c>
      <c r="C72" s="1" t="s">
        <v>178</v>
      </c>
      <c r="D72" s="1" t="s">
        <v>179</v>
      </c>
      <c r="E72" s="79">
        <v>1</v>
      </c>
      <c r="F72" s="55">
        <v>3981</v>
      </c>
      <c r="G72" s="54" t="s">
        <v>248</v>
      </c>
      <c r="H72" s="80">
        <v>69574.438999085265</v>
      </c>
      <c r="I72" s="80">
        <f t="shared" si="6"/>
        <v>1252.7428805947275</v>
      </c>
      <c r="J72" s="80">
        <v>70827.181879679993</v>
      </c>
      <c r="K72" s="80">
        <v>30932.28</v>
      </c>
      <c r="L72" s="80">
        <v>30932.28</v>
      </c>
      <c r="M72" s="80">
        <v>30932.28</v>
      </c>
      <c r="N72" s="80">
        <v>30932.28</v>
      </c>
      <c r="O72" s="80">
        <f t="shared" si="7"/>
        <v>39894.901879679994</v>
      </c>
    </row>
    <row r="73" spans="1:15" x14ac:dyDescent="0.2">
      <c r="A73" s="1">
        <v>271</v>
      </c>
      <c r="B73" s="1" t="s">
        <v>177</v>
      </c>
      <c r="C73" s="1" t="s">
        <v>178</v>
      </c>
      <c r="D73" s="1" t="s">
        <v>179</v>
      </c>
      <c r="E73" s="79">
        <v>1</v>
      </c>
      <c r="F73" s="55">
        <v>4411</v>
      </c>
      <c r="G73" s="54" t="s">
        <v>249</v>
      </c>
      <c r="H73" s="80">
        <v>0</v>
      </c>
      <c r="I73" s="80">
        <f t="shared" si="6"/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f t="shared" si="7"/>
        <v>0</v>
      </c>
    </row>
    <row r="74" spans="1:15" x14ac:dyDescent="0.2">
      <c r="A74" s="1">
        <v>271</v>
      </c>
      <c r="B74" s="1" t="s">
        <v>177</v>
      </c>
      <c r="C74" s="1" t="s">
        <v>178</v>
      </c>
      <c r="D74" s="1" t="s">
        <v>179</v>
      </c>
      <c r="E74" s="79">
        <v>2</v>
      </c>
      <c r="F74" s="55">
        <v>5111</v>
      </c>
      <c r="G74" s="54" t="s">
        <v>250</v>
      </c>
      <c r="H74" s="80">
        <v>0</v>
      </c>
      <c r="I74" s="80">
        <f t="shared" si="6"/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f t="shared" si="7"/>
        <v>0</v>
      </c>
    </row>
    <row r="75" spans="1:15" x14ac:dyDescent="0.2">
      <c r="A75" s="1">
        <v>271</v>
      </c>
      <c r="B75" s="1" t="s">
        <v>177</v>
      </c>
      <c r="C75" s="1" t="s">
        <v>178</v>
      </c>
      <c r="D75" s="1" t="s">
        <v>179</v>
      </c>
      <c r="E75" s="79">
        <v>2</v>
      </c>
      <c r="F75" s="55">
        <v>5151</v>
      </c>
      <c r="G75" s="54" t="s">
        <v>251</v>
      </c>
      <c r="H75" s="80">
        <v>0</v>
      </c>
      <c r="I75" s="80">
        <f t="shared" si="6"/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f t="shared" si="7"/>
        <v>0</v>
      </c>
    </row>
    <row r="76" spans="1:15" x14ac:dyDescent="0.2">
      <c r="A76" s="1">
        <v>271</v>
      </c>
      <c r="B76" s="1" t="s">
        <v>177</v>
      </c>
      <c r="C76" s="1" t="s">
        <v>178</v>
      </c>
      <c r="D76" s="1" t="s">
        <v>179</v>
      </c>
      <c r="E76" s="79">
        <v>2</v>
      </c>
      <c r="F76" s="55">
        <v>5211</v>
      </c>
      <c r="G76" s="54" t="s">
        <v>252</v>
      </c>
      <c r="H76" s="80">
        <v>0</v>
      </c>
      <c r="I76" s="80">
        <f t="shared" si="6"/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f t="shared" si="7"/>
        <v>0</v>
      </c>
    </row>
    <row r="77" spans="1:15" x14ac:dyDescent="0.2">
      <c r="A77" s="1">
        <v>271</v>
      </c>
      <c r="B77" s="1" t="s">
        <v>177</v>
      </c>
      <c r="C77" s="1" t="s">
        <v>178</v>
      </c>
      <c r="D77" s="1" t="s">
        <v>179</v>
      </c>
      <c r="E77" s="79">
        <v>2</v>
      </c>
      <c r="F77" s="55">
        <v>5231</v>
      </c>
      <c r="G77" s="54" t="s">
        <v>253</v>
      </c>
      <c r="H77" s="80">
        <v>0</v>
      </c>
      <c r="I77" s="80">
        <f t="shared" si="6"/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f t="shared" si="7"/>
        <v>0</v>
      </c>
    </row>
    <row r="78" spans="1:15" x14ac:dyDescent="0.2">
      <c r="A78" s="1">
        <v>271</v>
      </c>
      <c r="B78" s="1" t="s">
        <v>177</v>
      </c>
      <c r="C78" s="1" t="s">
        <v>178</v>
      </c>
      <c r="D78" s="1" t="s">
        <v>179</v>
      </c>
      <c r="E78" s="79">
        <v>2</v>
      </c>
      <c r="F78" s="55">
        <v>5291</v>
      </c>
      <c r="G78" s="54" t="s">
        <v>254</v>
      </c>
      <c r="H78" s="80">
        <v>0</v>
      </c>
      <c r="I78" s="80">
        <f t="shared" si="6"/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f t="shared" si="7"/>
        <v>0</v>
      </c>
    </row>
    <row r="79" spans="1:15" x14ac:dyDescent="0.2">
      <c r="A79" s="1">
        <v>271</v>
      </c>
      <c r="B79" s="1" t="s">
        <v>177</v>
      </c>
      <c r="C79" s="1" t="s">
        <v>178</v>
      </c>
      <c r="D79" s="1" t="s">
        <v>179</v>
      </c>
      <c r="E79" s="79">
        <v>2</v>
      </c>
      <c r="F79" s="55">
        <v>5411</v>
      </c>
      <c r="G79" s="54" t="s">
        <v>255</v>
      </c>
      <c r="H79" s="80">
        <v>0</v>
      </c>
      <c r="I79" s="80">
        <f t="shared" si="6"/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f t="shared" si="7"/>
        <v>0</v>
      </c>
    </row>
    <row r="80" spans="1:15" x14ac:dyDescent="0.2">
      <c r="A80" s="1">
        <v>271</v>
      </c>
      <c r="B80" s="1" t="s">
        <v>177</v>
      </c>
      <c r="C80" s="1" t="s">
        <v>178</v>
      </c>
      <c r="D80" s="1" t="s">
        <v>179</v>
      </c>
      <c r="E80" s="79">
        <v>2</v>
      </c>
      <c r="F80" s="55">
        <v>5621</v>
      </c>
      <c r="G80" s="54" t="s">
        <v>256</v>
      </c>
      <c r="H80" s="80">
        <v>0</v>
      </c>
      <c r="I80" s="80">
        <f t="shared" si="6"/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f t="shared" si="7"/>
        <v>0</v>
      </c>
    </row>
    <row r="81" spans="1:15" x14ac:dyDescent="0.2">
      <c r="A81" s="1">
        <v>271</v>
      </c>
      <c r="B81" s="1" t="s">
        <v>177</v>
      </c>
      <c r="C81" s="1" t="s">
        <v>178</v>
      </c>
      <c r="D81" s="1" t="s">
        <v>179</v>
      </c>
      <c r="E81" s="79">
        <v>2</v>
      </c>
      <c r="F81" s="55">
        <v>5651</v>
      </c>
      <c r="G81" s="54" t="s">
        <v>257</v>
      </c>
      <c r="H81" s="80">
        <v>0</v>
      </c>
      <c r="I81" s="80">
        <f t="shared" si="6"/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f t="shared" si="7"/>
        <v>0</v>
      </c>
    </row>
    <row r="82" spans="1:15" x14ac:dyDescent="0.2">
      <c r="A82" s="1">
        <v>271</v>
      </c>
      <c r="B82" s="1" t="s">
        <v>177</v>
      </c>
      <c r="C82" s="1" t="s">
        <v>178</v>
      </c>
      <c r="D82" s="1" t="s">
        <v>179</v>
      </c>
      <c r="E82" s="79">
        <v>2</v>
      </c>
      <c r="F82" s="55">
        <v>6121</v>
      </c>
      <c r="G82" s="54" t="s">
        <v>258</v>
      </c>
      <c r="H82" s="80">
        <v>0</v>
      </c>
      <c r="I82" s="80">
        <f t="shared" si="6"/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f t="shared" si="7"/>
        <v>0</v>
      </c>
    </row>
    <row r="83" spans="1:15" x14ac:dyDescent="0.2">
      <c r="A83" s="1">
        <v>271</v>
      </c>
      <c r="B83" s="1" t="s">
        <v>177</v>
      </c>
      <c r="C83" s="1" t="s">
        <v>178</v>
      </c>
      <c r="D83" s="1" t="s">
        <v>179</v>
      </c>
      <c r="E83" s="79">
        <v>2</v>
      </c>
      <c r="F83" s="55">
        <v>6321</v>
      </c>
      <c r="G83" s="54" t="s">
        <v>259</v>
      </c>
      <c r="H83" s="80">
        <v>0</v>
      </c>
      <c r="I83" s="80">
        <f t="shared" si="6"/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f t="shared" si="7"/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/>
    </row>
    <row r="3" spans="1:1" x14ac:dyDescent="0.2">
      <c r="A3" s="52" t="s">
        <v>161</v>
      </c>
    </row>
    <row r="4" spans="1:1" x14ac:dyDescent="0.2">
      <c r="A4" s="52" t="s">
        <v>150</v>
      </c>
    </row>
    <row r="5" spans="1:1" x14ac:dyDescent="0.2">
      <c r="A5" s="52" t="s">
        <v>151</v>
      </c>
    </row>
    <row r="6" spans="1:1" x14ac:dyDescent="0.2">
      <c r="A6" s="52" t="s">
        <v>152</v>
      </c>
    </row>
    <row r="7" spans="1:1" ht="22.5" x14ac:dyDescent="0.2">
      <c r="A7" s="52" t="s">
        <v>153</v>
      </c>
    </row>
    <row r="8" spans="1:1" ht="33.75" x14ac:dyDescent="0.2">
      <c r="A8" s="52" t="s">
        <v>155</v>
      </c>
    </row>
    <row r="9" spans="1:1" ht="22.5" x14ac:dyDescent="0.2">
      <c r="A9" s="52" t="s">
        <v>157</v>
      </c>
    </row>
    <row r="10" spans="1:1" x14ac:dyDescent="0.2">
      <c r="A10" s="52" t="s">
        <v>158</v>
      </c>
    </row>
    <row r="11" spans="1:1" x14ac:dyDescent="0.2">
      <c r="A11" s="52"/>
    </row>
    <row r="12" spans="1:1" x14ac:dyDescent="0.2">
      <c r="A12" s="34" t="s">
        <v>132</v>
      </c>
    </row>
    <row r="13" spans="1:1" x14ac:dyDescent="0.2">
      <c r="A13" s="52" t="s">
        <v>133</v>
      </c>
    </row>
    <row r="14" spans="1:1" ht="11.25" customHeight="1" x14ac:dyDescent="0.2">
      <c r="A14" s="52"/>
    </row>
    <row r="15" spans="1:1" x14ac:dyDescent="0.2">
      <c r="A15" s="34" t="s">
        <v>135</v>
      </c>
    </row>
    <row r="16" spans="1:1" x14ac:dyDescent="0.2">
      <c r="A16" s="52" t="s">
        <v>136</v>
      </c>
    </row>
    <row r="17" spans="1:1" x14ac:dyDescent="0.2">
      <c r="A17" s="52"/>
    </row>
    <row r="18" spans="1:1" x14ac:dyDescent="0.2">
      <c r="A18" s="34" t="s">
        <v>134</v>
      </c>
    </row>
    <row r="19" spans="1:1" ht="39.950000000000003" customHeight="1" x14ac:dyDescent="0.2">
      <c r="A19" s="5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="60" zoomScaleNormal="100" workbookViewId="0">
      <selection activeCell="E19" sqref="E19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82" t="s">
        <v>266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D3:E3 D6:E6 C5:E5 D4:E4 C3:C4 C6 G3:H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161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="60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7.1640625" style="35" bestFit="1" customWidth="1"/>
    <col min="2" max="2" width="72.83203125" style="35" customWidth="1"/>
    <col min="3" max="8" width="18.33203125" style="35" customWidth="1"/>
    <col min="9" max="16384" width="12" style="35"/>
  </cols>
  <sheetData>
    <row r="1" spans="1:8" ht="50.1" customHeight="1" x14ac:dyDescent="0.2">
      <c r="A1" s="82" t="s">
        <v>267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40" t="s">
        <v>0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16" t="s">
        <v>12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1">
        <v>0</v>
      </c>
    </row>
    <row r="4" spans="1:8" x14ac:dyDescent="0.2">
      <c r="A4" s="36">
        <v>1</v>
      </c>
      <c r="B4" s="37" t="s">
        <v>32</v>
      </c>
      <c r="C4" s="58"/>
      <c r="D4" s="58"/>
      <c r="E4" s="58"/>
      <c r="F4" s="58"/>
      <c r="G4" s="58"/>
      <c r="H4" s="59"/>
    </row>
    <row r="5" spans="1:8" x14ac:dyDescent="0.2">
      <c r="A5" s="38">
        <v>11</v>
      </c>
      <c r="B5" s="76" t="s">
        <v>165</v>
      </c>
      <c r="C5" s="58"/>
      <c r="D5" s="58"/>
      <c r="E5" s="58"/>
      <c r="F5" s="58"/>
      <c r="G5" s="58"/>
      <c r="H5" s="59"/>
    </row>
    <row r="6" spans="1:8" x14ac:dyDescent="0.2">
      <c r="A6" s="38">
        <v>12</v>
      </c>
      <c r="B6" s="76" t="s">
        <v>33</v>
      </c>
      <c r="C6" s="58"/>
      <c r="D6" s="58"/>
      <c r="E6" s="58"/>
      <c r="F6" s="58"/>
      <c r="G6" s="58"/>
      <c r="H6" s="59"/>
    </row>
    <row r="7" spans="1:8" x14ac:dyDescent="0.2">
      <c r="A7" s="38">
        <v>13</v>
      </c>
      <c r="B7" s="76" t="s">
        <v>166</v>
      </c>
      <c r="C7" s="58"/>
      <c r="D7" s="58"/>
      <c r="E7" s="58"/>
      <c r="F7" s="58"/>
      <c r="G7" s="58"/>
      <c r="H7" s="59"/>
    </row>
    <row r="8" spans="1:8" x14ac:dyDescent="0.2">
      <c r="A8" s="38">
        <v>14</v>
      </c>
      <c r="B8" s="76" t="s">
        <v>18</v>
      </c>
      <c r="C8" s="58"/>
      <c r="D8" s="58"/>
      <c r="E8" s="58"/>
      <c r="F8" s="58"/>
      <c r="G8" s="58"/>
      <c r="H8" s="59"/>
    </row>
    <row r="9" spans="1:8" x14ac:dyDescent="0.2">
      <c r="A9" s="38">
        <v>15</v>
      </c>
      <c r="B9" s="76" t="s">
        <v>39</v>
      </c>
      <c r="C9" s="58"/>
      <c r="D9" s="58"/>
      <c r="E9" s="58"/>
      <c r="F9" s="58"/>
      <c r="G9" s="58"/>
      <c r="H9" s="59"/>
    </row>
    <row r="10" spans="1:8" x14ac:dyDescent="0.2">
      <c r="A10" s="38">
        <v>16</v>
      </c>
      <c r="B10" s="76" t="s">
        <v>34</v>
      </c>
      <c r="C10" s="58"/>
      <c r="D10" s="58"/>
      <c r="E10" s="58"/>
      <c r="F10" s="58"/>
      <c r="G10" s="58"/>
      <c r="H10" s="59"/>
    </row>
    <row r="11" spans="1:8" x14ac:dyDescent="0.2">
      <c r="A11" s="38">
        <v>17</v>
      </c>
      <c r="B11" s="76" t="s">
        <v>167</v>
      </c>
      <c r="C11" s="58"/>
      <c r="D11" s="58"/>
      <c r="E11" s="58"/>
      <c r="F11" s="58"/>
      <c r="G11" s="58"/>
      <c r="H11" s="59"/>
    </row>
    <row r="12" spans="1:8" x14ac:dyDescent="0.2">
      <c r="A12" s="38">
        <v>18</v>
      </c>
      <c r="B12" s="76" t="s">
        <v>35</v>
      </c>
      <c r="C12" s="58"/>
      <c r="D12" s="58"/>
      <c r="E12" s="58"/>
      <c r="F12" s="58"/>
      <c r="G12" s="58"/>
      <c r="H12" s="59"/>
    </row>
    <row r="13" spans="1:8" x14ac:dyDescent="0.2">
      <c r="A13" s="36">
        <v>2</v>
      </c>
      <c r="B13" s="37" t="s">
        <v>36</v>
      </c>
      <c r="C13" s="58"/>
      <c r="D13" s="58"/>
      <c r="E13" s="58"/>
      <c r="F13" s="58"/>
      <c r="G13" s="58"/>
      <c r="H13" s="59"/>
    </row>
    <row r="14" spans="1:8" x14ac:dyDescent="0.2">
      <c r="A14" s="38">
        <v>21</v>
      </c>
      <c r="B14" s="76" t="s">
        <v>168</v>
      </c>
      <c r="C14" s="58"/>
      <c r="D14" s="58"/>
      <c r="E14" s="58"/>
      <c r="F14" s="58"/>
      <c r="G14" s="58"/>
      <c r="H14" s="59"/>
    </row>
    <row r="15" spans="1:8" x14ac:dyDescent="0.2">
      <c r="A15" s="38">
        <v>22</v>
      </c>
      <c r="B15" s="76" t="s">
        <v>47</v>
      </c>
      <c r="C15" s="58"/>
      <c r="D15" s="58"/>
      <c r="E15" s="58"/>
      <c r="F15" s="58"/>
      <c r="G15" s="58"/>
      <c r="H15" s="59"/>
    </row>
    <row r="16" spans="1:8" x14ac:dyDescent="0.2">
      <c r="A16" s="38">
        <v>23</v>
      </c>
      <c r="B16" s="76" t="s">
        <v>37</v>
      </c>
      <c r="C16" s="58"/>
      <c r="D16" s="58"/>
      <c r="E16" s="58"/>
      <c r="F16" s="58"/>
      <c r="G16" s="58"/>
      <c r="H16" s="59"/>
    </row>
    <row r="17" spans="1:8" x14ac:dyDescent="0.2">
      <c r="A17" s="38">
        <v>24</v>
      </c>
      <c r="B17" s="76" t="s">
        <v>169</v>
      </c>
      <c r="C17" s="58"/>
      <c r="D17" s="58"/>
      <c r="E17" s="58"/>
      <c r="F17" s="58"/>
      <c r="G17" s="58"/>
      <c r="H17" s="59"/>
    </row>
    <row r="18" spans="1:8" x14ac:dyDescent="0.2">
      <c r="A18" s="38">
        <v>25</v>
      </c>
      <c r="B18" s="76" t="s">
        <v>170</v>
      </c>
      <c r="C18" s="58"/>
      <c r="D18" s="58"/>
      <c r="E18" s="58"/>
      <c r="F18" s="58"/>
      <c r="G18" s="58"/>
      <c r="H18" s="59"/>
    </row>
    <row r="19" spans="1:8" x14ac:dyDescent="0.2">
      <c r="A19" s="38">
        <v>26</v>
      </c>
      <c r="B19" s="76" t="s">
        <v>171</v>
      </c>
      <c r="C19" s="58"/>
      <c r="D19" s="58"/>
      <c r="E19" s="58"/>
      <c r="F19" s="58"/>
      <c r="G19" s="58"/>
      <c r="H19" s="59"/>
    </row>
    <row r="20" spans="1:8" x14ac:dyDescent="0.2">
      <c r="A20" s="38">
        <v>27</v>
      </c>
      <c r="B20" s="76" t="s">
        <v>19</v>
      </c>
      <c r="C20" s="58">
        <f>+EAEPE!H3</f>
        <v>8311215.1999363974</v>
      </c>
      <c r="D20" s="58">
        <f>+EAEPE!I3</f>
        <v>2614737.0028805947</v>
      </c>
      <c r="E20" s="58">
        <f>+EAEPE!J3</f>
        <v>10925952.202816993</v>
      </c>
      <c r="F20" s="58">
        <f>+EAEPE!L3</f>
        <v>3352255.9000000013</v>
      </c>
      <c r="G20" s="58">
        <f>+EAEPE!M3</f>
        <v>3311305.9000000013</v>
      </c>
      <c r="H20" s="59">
        <f>+EAEPE!O3</f>
        <v>7573696.3028169936</v>
      </c>
    </row>
    <row r="21" spans="1:8" x14ac:dyDescent="0.2">
      <c r="A21" s="36">
        <v>3</v>
      </c>
      <c r="B21" s="37" t="s">
        <v>172</v>
      </c>
      <c r="C21" s="58"/>
      <c r="D21" s="58"/>
      <c r="E21" s="58"/>
      <c r="F21" s="58"/>
      <c r="G21" s="58"/>
      <c r="H21" s="59"/>
    </row>
    <row r="22" spans="1:8" x14ac:dyDescent="0.2">
      <c r="A22" s="38">
        <v>31</v>
      </c>
      <c r="B22" s="76" t="s">
        <v>48</v>
      </c>
      <c r="C22" s="58"/>
      <c r="D22" s="58"/>
      <c r="E22" s="58"/>
      <c r="F22" s="58"/>
      <c r="G22" s="58"/>
      <c r="H22" s="59"/>
    </row>
    <row r="23" spans="1:8" x14ac:dyDescent="0.2">
      <c r="A23" s="38">
        <v>32</v>
      </c>
      <c r="B23" s="76" t="s">
        <v>40</v>
      </c>
      <c r="C23" s="58"/>
      <c r="D23" s="58"/>
      <c r="E23" s="58"/>
      <c r="F23" s="58"/>
      <c r="G23" s="58"/>
      <c r="H23" s="59"/>
    </row>
    <row r="24" spans="1:8" x14ac:dyDescent="0.2">
      <c r="A24" s="38">
        <v>33</v>
      </c>
      <c r="B24" s="76" t="s">
        <v>49</v>
      </c>
      <c r="C24" s="58"/>
      <c r="D24" s="58"/>
      <c r="E24" s="58"/>
      <c r="F24" s="58"/>
      <c r="G24" s="58"/>
      <c r="H24" s="59"/>
    </row>
    <row r="25" spans="1:8" x14ac:dyDescent="0.2">
      <c r="A25" s="38">
        <v>34</v>
      </c>
      <c r="B25" s="76" t="s">
        <v>173</v>
      </c>
      <c r="C25" s="58"/>
      <c r="D25" s="58"/>
      <c r="E25" s="58"/>
      <c r="F25" s="58"/>
      <c r="G25" s="58"/>
      <c r="H25" s="59"/>
    </row>
    <row r="26" spans="1:8" x14ac:dyDescent="0.2">
      <c r="A26" s="38">
        <v>35</v>
      </c>
      <c r="B26" s="76" t="s">
        <v>38</v>
      </c>
      <c r="C26" s="58"/>
      <c r="D26" s="58"/>
      <c r="E26" s="58"/>
      <c r="F26" s="58"/>
      <c r="G26" s="58"/>
      <c r="H26" s="59"/>
    </row>
    <row r="27" spans="1:8" x14ac:dyDescent="0.2">
      <c r="A27" s="38">
        <v>36</v>
      </c>
      <c r="B27" s="76" t="s">
        <v>20</v>
      </c>
      <c r="C27" s="58"/>
      <c r="D27" s="58"/>
      <c r="E27" s="58"/>
      <c r="F27" s="58"/>
      <c r="G27" s="58"/>
      <c r="H27" s="59"/>
    </row>
    <row r="28" spans="1:8" x14ac:dyDescent="0.2">
      <c r="A28" s="38">
        <v>37</v>
      </c>
      <c r="B28" s="76" t="s">
        <v>21</v>
      </c>
      <c r="C28" s="58"/>
      <c r="D28" s="58"/>
      <c r="E28" s="58"/>
      <c r="F28" s="58"/>
      <c r="G28" s="58"/>
      <c r="H28" s="59"/>
    </row>
    <row r="29" spans="1:8" x14ac:dyDescent="0.2">
      <c r="A29" s="38">
        <v>38</v>
      </c>
      <c r="B29" s="76" t="s">
        <v>174</v>
      </c>
      <c r="C29" s="58"/>
      <c r="D29" s="58"/>
      <c r="E29" s="58"/>
      <c r="F29" s="58"/>
      <c r="G29" s="58"/>
      <c r="H29" s="59"/>
    </row>
    <row r="30" spans="1:8" x14ac:dyDescent="0.2">
      <c r="A30" s="38">
        <v>39</v>
      </c>
      <c r="B30" s="76" t="s">
        <v>50</v>
      </c>
      <c r="C30" s="58"/>
      <c r="D30" s="58"/>
      <c r="E30" s="58"/>
      <c r="F30" s="58"/>
      <c r="G30" s="58"/>
      <c r="H30" s="59"/>
    </row>
    <row r="31" spans="1:8" x14ac:dyDescent="0.2">
      <c r="A31" s="36">
        <v>4</v>
      </c>
      <c r="B31" s="37" t="s">
        <v>51</v>
      </c>
      <c r="C31" s="58"/>
      <c r="D31" s="58"/>
      <c r="E31" s="58"/>
      <c r="F31" s="58"/>
      <c r="G31" s="58"/>
      <c r="H31" s="59"/>
    </row>
    <row r="32" spans="1:8" x14ac:dyDescent="0.2">
      <c r="A32" s="38">
        <v>41</v>
      </c>
      <c r="B32" s="76" t="s">
        <v>175</v>
      </c>
      <c r="C32" s="58"/>
      <c r="D32" s="58"/>
      <c r="E32" s="58"/>
      <c r="F32" s="58"/>
      <c r="G32" s="58"/>
      <c r="H32" s="59"/>
    </row>
    <row r="33" spans="1:8" ht="22.5" x14ac:dyDescent="0.2">
      <c r="A33" s="38">
        <v>42</v>
      </c>
      <c r="B33" s="76" t="s">
        <v>41</v>
      </c>
      <c r="C33" s="58"/>
      <c r="D33" s="58"/>
      <c r="E33" s="58"/>
      <c r="F33" s="58"/>
      <c r="G33" s="58"/>
      <c r="H33" s="59"/>
    </row>
    <row r="34" spans="1:8" x14ac:dyDescent="0.2">
      <c r="A34" s="38">
        <v>43</v>
      </c>
      <c r="B34" s="76" t="s">
        <v>52</v>
      </c>
      <c r="C34" s="58"/>
      <c r="D34" s="58"/>
      <c r="E34" s="58"/>
      <c r="F34" s="58"/>
      <c r="G34" s="58"/>
      <c r="H34" s="59"/>
    </row>
    <row r="35" spans="1:8" x14ac:dyDescent="0.2">
      <c r="A35" s="39">
        <v>44</v>
      </c>
      <c r="B35" s="77" t="s">
        <v>22</v>
      </c>
      <c r="C35" s="63"/>
      <c r="D35" s="63"/>
      <c r="E35" s="63"/>
      <c r="F35" s="63"/>
      <c r="G35" s="63"/>
      <c r="H35" s="64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160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145</v>
      </c>
    </row>
    <row r="3" spans="1:1" x14ac:dyDescent="0.2">
      <c r="A3" s="52" t="s">
        <v>146</v>
      </c>
    </row>
    <row r="4" spans="1:1" x14ac:dyDescent="0.2">
      <c r="A4" s="78" t="s">
        <v>176</v>
      </c>
    </row>
    <row r="5" spans="1:1" x14ac:dyDescent="0.2">
      <c r="A5" s="52" t="s">
        <v>147</v>
      </c>
    </row>
    <row r="6" spans="1:1" ht="22.5" x14ac:dyDescent="0.2">
      <c r="A6" s="56" t="s">
        <v>148</v>
      </c>
    </row>
    <row r="7" spans="1:1" x14ac:dyDescent="0.2">
      <c r="A7" s="56" t="s">
        <v>149</v>
      </c>
    </row>
    <row r="8" spans="1:1" x14ac:dyDescent="0.2">
      <c r="A8" s="52" t="s">
        <v>150</v>
      </c>
    </row>
    <row r="9" spans="1:1" x14ac:dyDescent="0.2">
      <c r="A9" s="52" t="s">
        <v>151</v>
      </c>
    </row>
    <row r="10" spans="1:1" x14ac:dyDescent="0.2">
      <c r="A10" s="52" t="s">
        <v>152</v>
      </c>
    </row>
    <row r="11" spans="1:1" x14ac:dyDescent="0.2">
      <c r="A11" s="52" t="s">
        <v>153</v>
      </c>
    </row>
    <row r="12" spans="1:1" ht="33.75" x14ac:dyDescent="0.2">
      <c r="A12" s="52" t="s">
        <v>154</v>
      </c>
    </row>
    <row r="13" spans="1:1" ht="33.75" x14ac:dyDescent="0.2">
      <c r="A13" s="52" t="s">
        <v>155</v>
      </c>
    </row>
    <row r="14" spans="1:1" ht="22.5" x14ac:dyDescent="0.2">
      <c r="A14" s="52" t="s">
        <v>156</v>
      </c>
    </row>
    <row r="15" spans="1:1" x14ac:dyDescent="0.2">
      <c r="A15" s="52" t="s">
        <v>157</v>
      </c>
    </row>
    <row r="16" spans="1:1" x14ac:dyDescent="0.2">
      <c r="A16" s="52" t="s">
        <v>158</v>
      </c>
    </row>
    <row r="17" spans="1:1" x14ac:dyDescent="0.2">
      <c r="A17" s="52"/>
    </row>
    <row r="18" spans="1:1" x14ac:dyDescent="0.2">
      <c r="A18" s="34" t="s">
        <v>132</v>
      </c>
    </row>
    <row r="19" spans="1:1" x14ac:dyDescent="0.2">
      <c r="A19" s="52" t="s">
        <v>142</v>
      </c>
    </row>
    <row r="20" spans="1:1" x14ac:dyDescent="0.2">
      <c r="A20" s="52"/>
    </row>
    <row r="21" spans="1:1" x14ac:dyDescent="0.2">
      <c r="A21" s="34" t="s">
        <v>135</v>
      </c>
    </row>
    <row r="22" spans="1:1" x14ac:dyDescent="0.2">
      <c r="A22" s="52" t="s">
        <v>141</v>
      </c>
    </row>
    <row r="23" spans="1:1" x14ac:dyDescent="0.2">
      <c r="A23" s="5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view="pageBreakPreview" zoomScale="60" zoomScaleNormal="100"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82" t="s">
        <v>263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40" t="s">
        <v>3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32">
        <v>900001</v>
      </c>
      <c r="B3" s="9" t="s">
        <v>12</v>
      </c>
      <c r="C3" s="10">
        <f>+C4+C12+C22+C32+C42+C52+C56+C64+C68</f>
        <v>8320215.1999363974</v>
      </c>
      <c r="D3" s="10">
        <f>+D4+D12+D22+D32+D42+D52+D56+D64+D68</f>
        <v>2614737.0028805947</v>
      </c>
      <c r="E3" s="10">
        <f>+E4+E12+E22+E32+E42+E52+E56+E64+E68</f>
        <v>10925952.202816993</v>
      </c>
      <c r="F3" s="10">
        <f>+F4+F12+F22+F32+F42+F52+F56+F64+F68</f>
        <v>3352255.9000000004</v>
      </c>
      <c r="G3" s="10">
        <f>+G4+G12+G22+G32+G42+G52+G56+G64+G68</f>
        <v>3311305.9000000004</v>
      </c>
      <c r="H3" s="59">
        <f t="shared" ref="H3:H34" si="0">+E3-F3</f>
        <v>7573696.3028169926</v>
      </c>
    </row>
    <row r="4" spans="1:8" x14ac:dyDescent="0.2">
      <c r="A4" s="57">
        <v>1000</v>
      </c>
      <c r="B4" s="24" t="s">
        <v>59</v>
      </c>
      <c r="C4" s="58">
        <f>+SUM(C5:C11)</f>
        <v>7091647.7009373121</v>
      </c>
      <c r="D4" s="58">
        <f>+SUM(D5:D11)</f>
        <v>1400000</v>
      </c>
      <c r="E4" s="58">
        <f>+SUM(E5:E11)</f>
        <v>8491647.7009373121</v>
      </c>
      <c r="F4" s="58">
        <f>+SUM(F5:F11)</f>
        <v>2988133.97</v>
      </c>
      <c r="G4" s="58">
        <f>+SUM(G5:G11)</f>
        <v>2947183.97</v>
      </c>
      <c r="H4" s="59">
        <f t="shared" si="0"/>
        <v>5503513.7309373114</v>
      </c>
    </row>
    <row r="5" spans="1:8" x14ac:dyDescent="0.2">
      <c r="A5" s="57">
        <v>1100</v>
      </c>
      <c r="B5" s="60" t="s">
        <v>60</v>
      </c>
      <c r="C5" s="58">
        <f>+SUM(EAEPE!H4)</f>
        <v>2971351.8739840002</v>
      </c>
      <c r="D5" s="58">
        <f>+SUM(EAEPE!I4)</f>
        <v>-40000</v>
      </c>
      <c r="E5" s="58">
        <f>+SUM(EAEPE!J4)</f>
        <v>2931351.8739840002</v>
      </c>
      <c r="F5" s="58">
        <f>+SUM(EAEPE!L4)</f>
        <v>1414788.04</v>
      </c>
      <c r="G5" s="58">
        <f>+SUM(EAEPE!N4)</f>
        <v>1414788.04</v>
      </c>
      <c r="H5" s="59">
        <f t="shared" si="0"/>
        <v>1516563.8339840001</v>
      </c>
    </row>
    <row r="6" spans="1:8" x14ac:dyDescent="0.2">
      <c r="A6" s="57">
        <v>1200</v>
      </c>
      <c r="B6" s="60" t="s">
        <v>61</v>
      </c>
      <c r="C6" s="58">
        <f>+SUM(EAEPE!H5:H6)</f>
        <v>2106000</v>
      </c>
      <c r="D6" s="58">
        <f>+SUM(EAEPE!I5:I6)</f>
        <v>1400000</v>
      </c>
      <c r="E6" s="58">
        <f>+SUM(EAEPE!J5:J6)</f>
        <v>3506000</v>
      </c>
      <c r="F6" s="58">
        <f>+SUM(EAEPE!L5:L6)</f>
        <v>781500</v>
      </c>
      <c r="G6" s="58">
        <f>+SUM(EAEPE!N5:N6)</f>
        <v>781500</v>
      </c>
      <c r="H6" s="59">
        <f t="shared" si="0"/>
        <v>2724500</v>
      </c>
    </row>
    <row r="7" spans="1:8" x14ac:dyDescent="0.2">
      <c r="A7" s="57">
        <v>1300</v>
      </c>
      <c r="B7" s="60" t="s">
        <v>62</v>
      </c>
      <c r="C7" s="58">
        <f>+SUM(EAEPE!H7:H9)</f>
        <v>522999.99999999994</v>
      </c>
      <c r="D7" s="58">
        <f>+SUM(EAEPE!I7:I9)</f>
        <v>18000</v>
      </c>
      <c r="E7" s="58">
        <f>+SUM(EAEPE!J7:J9)</f>
        <v>540999.99999999988</v>
      </c>
      <c r="F7" s="58">
        <f>+SUM(EAEPE!L7:L9)</f>
        <v>42324.759999999995</v>
      </c>
      <c r="G7" s="58">
        <f>+SUM(EAEPE!N7:N9)</f>
        <v>42324.759999999995</v>
      </c>
      <c r="H7" s="59">
        <f t="shared" si="0"/>
        <v>498675.23999999987</v>
      </c>
    </row>
    <row r="8" spans="1:8" x14ac:dyDescent="0.2">
      <c r="A8" s="57">
        <v>1400</v>
      </c>
      <c r="B8" s="60" t="s">
        <v>63</v>
      </c>
      <c r="C8" s="58">
        <f>+SUM(EAEPE!H10:H11)</f>
        <v>699600</v>
      </c>
      <c r="D8" s="58">
        <f>+SUM(EAEPE!I10:I11)</f>
        <v>-9000</v>
      </c>
      <c r="E8" s="58">
        <f>+SUM(EAEPE!J10:J11)</f>
        <v>690600</v>
      </c>
      <c r="F8" s="58">
        <f>+SUM(EAEPE!L10:L11)</f>
        <v>319273.2</v>
      </c>
      <c r="G8" s="58">
        <f>+SUM(EAEPE!N10:N11)</f>
        <v>319273.2</v>
      </c>
      <c r="H8" s="59">
        <f t="shared" si="0"/>
        <v>371326.8</v>
      </c>
    </row>
    <row r="9" spans="1:8" x14ac:dyDescent="0.2">
      <c r="A9" s="57">
        <v>1500</v>
      </c>
      <c r="B9" s="60" t="s">
        <v>64</v>
      </c>
      <c r="C9" s="58">
        <f>+SUM(EAEPE!H12:H18)</f>
        <v>791695.82695331203</v>
      </c>
      <c r="D9" s="58">
        <f>+SUM(EAEPE!I12:I18)</f>
        <v>31000</v>
      </c>
      <c r="E9" s="58">
        <f>+SUM(EAEPE!J12:J18)</f>
        <v>822695.82695331203</v>
      </c>
      <c r="F9" s="58">
        <f>+SUM(EAEPE!L12:L18)</f>
        <v>430247.97000000003</v>
      </c>
      <c r="G9" s="58">
        <f>+SUM(EAEPE!N12:N18)</f>
        <v>389297.97000000003</v>
      </c>
      <c r="H9" s="59">
        <f t="shared" si="0"/>
        <v>392447.856953312</v>
      </c>
    </row>
    <row r="10" spans="1:8" x14ac:dyDescent="0.2">
      <c r="A10" s="57">
        <v>1600</v>
      </c>
      <c r="B10" s="60" t="s">
        <v>65</v>
      </c>
      <c r="C10" s="58"/>
      <c r="D10" s="58"/>
      <c r="E10" s="58"/>
      <c r="F10" s="58"/>
      <c r="G10" s="58"/>
      <c r="H10" s="59">
        <f t="shared" si="0"/>
        <v>0</v>
      </c>
    </row>
    <row r="11" spans="1:8" x14ac:dyDescent="0.2">
      <c r="A11" s="57">
        <v>1700</v>
      </c>
      <c r="B11" s="60" t="s">
        <v>66</v>
      </c>
      <c r="C11" s="58"/>
      <c r="D11" s="58"/>
      <c r="E11" s="58"/>
      <c r="F11" s="58"/>
      <c r="G11" s="58"/>
      <c r="H11" s="59">
        <f t="shared" si="0"/>
        <v>0</v>
      </c>
    </row>
    <row r="12" spans="1:8" x14ac:dyDescent="0.2">
      <c r="A12" s="57">
        <v>2000</v>
      </c>
      <c r="B12" s="24" t="s">
        <v>67</v>
      </c>
      <c r="C12" s="58">
        <f>+SUM(C13:C21)</f>
        <v>173000</v>
      </c>
      <c r="D12" s="58">
        <f>+SUM(D13:D21)</f>
        <v>0</v>
      </c>
      <c r="E12" s="58">
        <f>+SUM(E13:E21)</f>
        <v>164000</v>
      </c>
      <c r="F12" s="58">
        <f>+SUM(F13:F21)</f>
        <v>26319.58</v>
      </c>
      <c r="G12" s="58">
        <f>+SUM(G13:G21)</f>
        <v>26319.58</v>
      </c>
      <c r="H12" s="59">
        <f t="shared" si="0"/>
        <v>137680.41999999998</v>
      </c>
    </row>
    <row r="13" spans="1:8" x14ac:dyDescent="0.2">
      <c r="A13" s="57">
        <v>2100</v>
      </c>
      <c r="B13" s="60" t="s">
        <v>68</v>
      </c>
      <c r="C13" s="58">
        <f>+SUM(EAEPE!H19:H23)</f>
        <v>89000</v>
      </c>
      <c r="D13" s="58">
        <f>+SUM(EAEPE!I19:I23)</f>
        <v>0</v>
      </c>
      <c r="E13" s="58">
        <f>+SUM(EAEPE!J19:J23)</f>
        <v>89000</v>
      </c>
      <c r="F13" s="58">
        <f>+SUM(EAEPE!L19:L23)</f>
        <v>10969.58</v>
      </c>
      <c r="G13" s="58">
        <f>+SUM(EAEPE!N19:N23)</f>
        <v>10969.58</v>
      </c>
      <c r="H13" s="59">
        <f t="shared" si="0"/>
        <v>78030.42</v>
      </c>
    </row>
    <row r="14" spans="1:8" x14ac:dyDescent="0.2">
      <c r="A14" s="57">
        <v>2200</v>
      </c>
      <c r="B14" s="60" t="s">
        <v>69</v>
      </c>
      <c r="C14" s="58">
        <f>+SUM(EAEPE!H24)</f>
        <v>19500</v>
      </c>
      <c r="D14" s="58">
        <f>+SUM(EAEPE!I24)</f>
        <v>0</v>
      </c>
      <c r="E14" s="58">
        <f>+SUM(EAEPE!J24)</f>
        <v>19500</v>
      </c>
      <c r="F14" s="58">
        <f>+SUM(EAEPE!L24)</f>
        <v>350</v>
      </c>
      <c r="G14" s="58">
        <f>+SUM(EAEPE!N24)</f>
        <v>350</v>
      </c>
      <c r="H14" s="59">
        <f t="shared" si="0"/>
        <v>19150</v>
      </c>
    </row>
    <row r="15" spans="1:8" x14ac:dyDescent="0.2">
      <c r="A15" s="57">
        <v>2300</v>
      </c>
      <c r="B15" s="60" t="s">
        <v>70</v>
      </c>
      <c r="C15" s="58"/>
      <c r="D15" s="58"/>
      <c r="E15" s="58"/>
      <c r="F15" s="58"/>
      <c r="G15" s="58"/>
      <c r="H15" s="59">
        <f t="shared" si="0"/>
        <v>0</v>
      </c>
    </row>
    <row r="16" spans="1:8" x14ac:dyDescent="0.2">
      <c r="A16" s="57">
        <v>2400</v>
      </c>
      <c r="B16" s="60" t="s">
        <v>71</v>
      </c>
      <c r="C16" s="58">
        <f>+SUM(EAEPE!H25:O25)</f>
        <v>13500</v>
      </c>
      <c r="D16" s="58">
        <f>+EAEPE!I25</f>
        <v>0</v>
      </c>
      <c r="E16" s="58">
        <f>+EAEPE!J25</f>
        <v>4500</v>
      </c>
      <c r="F16" s="58">
        <f>+EAEPE!L25</f>
        <v>0</v>
      </c>
      <c r="G16" s="58">
        <f>+EAEPE!N25</f>
        <v>0</v>
      </c>
      <c r="H16" s="59">
        <f t="shared" si="0"/>
        <v>4500</v>
      </c>
    </row>
    <row r="17" spans="1:8" x14ac:dyDescent="0.2">
      <c r="A17" s="57">
        <v>2500</v>
      </c>
      <c r="B17" s="60" t="s">
        <v>72</v>
      </c>
      <c r="C17" s="58"/>
      <c r="D17" s="58"/>
      <c r="E17" s="58"/>
      <c r="F17" s="58"/>
      <c r="G17" s="58"/>
      <c r="H17" s="59">
        <f t="shared" si="0"/>
        <v>0</v>
      </c>
    </row>
    <row r="18" spans="1:8" x14ac:dyDescent="0.2">
      <c r="A18" s="57">
        <v>2600</v>
      </c>
      <c r="B18" s="60" t="s">
        <v>73</v>
      </c>
      <c r="C18" s="58">
        <f>+SUM(EAEPE!H26)</f>
        <v>51000</v>
      </c>
      <c r="D18" s="58">
        <f>+SUM(EAEPE!I26)</f>
        <v>0</v>
      </c>
      <c r="E18" s="58">
        <f>+SUM(EAEPE!J26)</f>
        <v>51000</v>
      </c>
      <c r="F18" s="58">
        <f>+SUM(EAEPE!L26)</f>
        <v>15000</v>
      </c>
      <c r="G18" s="58">
        <f>+SUM(EAEPE!N26)</f>
        <v>15000</v>
      </c>
      <c r="H18" s="59">
        <f t="shared" si="0"/>
        <v>36000</v>
      </c>
    </row>
    <row r="19" spans="1:8" x14ac:dyDescent="0.2">
      <c r="A19" s="57">
        <v>2700</v>
      </c>
      <c r="B19" s="60" t="s">
        <v>74</v>
      </c>
      <c r="C19" s="58">
        <f>+SUM(EAEPE!H27)</f>
        <v>0</v>
      </c>
      <c r="D19" s="58">
        <f>+SUM(EAEPE!I27)</f>
        <v>0</v>
      </c>
      <c r="E19" s="58">
        <f>+SUM(EAEPE!J27)</f>
        <v>0</v>
      </c>
      <c r="F19" s="58">
        <f>+SUM(EAEPE!L27)</f>
        <v>0</v>
      </c>
      <c r="G19" s="58">
        <f>+SUM(EAEPE!N27)</f>
        <v>0</v>
      </c>
      <c r="H19" s="59">
        <f t="shared" si="0"/>
        <v>0</v>
      </c>
    </row>
    <row r="20" spans="1:8" x14ac:dyDescent="0.2">
      <c r="A20" s="57">
        <v>2800</v>
      </c>
      <c r="B20" s="60" t="s">
        <v>75</v>
      </c>
      <c r="C20" s="58"/>
      <c r="D20" s="58"/>
      <c r="E20" s="58"/>
      <c r="F20" s="58"/>
      <c r="G20" s="58"/>
      <c r="H20" s="59">
        <f t="shared" si="0"/>
        <v>0</v>
      </c>
    </row>
    <row r="21" spans="1:8" x14ac:dyDescent="0.2">
      <c r="A21" s="57">
        <v>2900</v>
      </c>
      <c r="B21" s="60" t="s">
        <v>76</v>
      </c>
      <c r="C21" s="58"/>
      <c r="D21" s="58"/>
      <c r="E21" s="58"/>
      <c r="F21" s="58"/>
      <c r="G21" s="58"/>
      <c r="H21" s="59">
        <f t="shared" si="0"/>
        <v>0</v>
      </c>
    </row>
    <row r="22" spans="1:8" x14ac:dyDescent="0.2">
      <c r="A22" s="57">
        <v>3000</v>
      </c>
      <c r="B22" s="24" t="s">
        <v>77</v>
      </c>
      <c r="C22" s="58">
        <f>+SUM(C23:C31)</f>
        <v>1055567.4989990853</v>
      </c>
      <c r="D22" s="58">
        <f>+SUM(D23:D31)</f>
        <v>1214737.0028805947</v>
      </c>
      <c r="E22" s="58">
        <f>+SUM(E23:E31)</f>
        <v>2270304.50187968</v>
      </c>
      <c r="F22" s="58">
        <f>+SUM(F23:F31)</f>
        <v>337802.35</v>
      </c>
      <c r="G22" s="58">
        <f>+SUM(G23:G31)</f>
        <v>337802.35</v>
      </c>
      <c r="H22" s="59">
        <f t="shared" si="0"/>
        <v>1932502.1518796799</v>
      </c>
    </row>
    <row r="23" spans="1:8" x14ac:dyDescent="0.2">
      <c r="A23" s="57">
        <v>3100</v>
      </c>
      <c r="B23" s="60" t="s">
        <v>78</v>
      </c>
      <c r="C23" s="58">
        <f>+SUM(EAEPE!H28:H32)</f>
        <v>107800</v>
      </c>
      <c r="D23" s="58">
        <f>+SUM(EAEPE!I28:I32)</f>
        <v>-1000</v>
      </c>
      <c r="E23" s="58">
        <f>+SUM(EAEPE!J28:J32)</f>
        <v>106800</v>
      </c>
      <c r="F23" s="58">
        <f>+SUM(EAEPE!L28:L32)</f>
        <v>34657.910000000003</v>
      </c>
      <c r="G23" s="58">
        <f>+SUM(EAEPE!N28:N32)</f>
        <v>34657.910000000003</v>
      </c>
      <c r="H23" s="59">
        <f t="shared" si="0"/>
        <v>72142.09</v>
      </c>
    </row>
    <row r="24" spans="1:8" x14ac:dyDescent="0.2">
      <c r="A24" s="57">
        <v>3200</v>
      </c>
      <c r="B24" s="60" t="s">
        <v>79</v>
      </c>
      <c r="C24" s="58">
        <f>+SUM(EAEPE!H33:H35)</f>
        <v>35000</v>
      </c>
      <c r="D24" s="58">
        <f>+SUM(EAEPE!I33:I35)</f>
        <v>0</v>
      </c>
      <c r="E24" s="58">
        <f>+SUM(EAEPE!J33:J35)</f>
        <v>35000</v>
      </c>
      <c r="F24" s="58">
        <f>+SUM(EAEPE!L33:L35)</f>
        <v>3828</v>
      </c>
      <c r="G24" s="58">
        <f>+SUM(EAEPE!N33:N35)</f>
        <v>3828</v>
      </c>
      <c r="H24" s="59">
        <f t="shared" si="0"/>
        <v>31172</v>
      </c>
    </row>
    <row r="25" spans="1:8" x14ac:dyDescent="0.2">
      <c r="A25" s="57">
        <v>3300</v>
      </c>
      <c r="B25" s="60" t="s">
        <v>80</v>
      </c>
      <c r="C25" s="58">
        <f>+SUM(EAEPE!H36:H44)</f>
        <v>409400</v>
      </c>
      <c r="D25" s="58">
        <f>+SUM(EAEPE!I36:I44)</f>
        <v>299000</v>
      </c>
      <c r="E25" s="58">
        <f>+SUM(EAEPE!J36:J44)</f>
        <v>708400</v>
      </c>
      <c r="F25" s="58">
        <f>+SUM(EAEPE!L36:L44)</f>
        <v>175377.48</v>
      </c>
      <c r="G25" s="58">
        <f>+SUM(EAEPE!N36:N44)</f>
        <v>175377.48</v>
      </c>
      <c r="H25" s="59">
        <f t="shared" si="0"/>
        <v>533022.52</v>
      </c>
    </row>
    <row r="26" spans="1:8" x14ac:dyDescent="0.2">
      <c r="A26" s="57">
        <v>3400</v>
      </c>
      <c r="B26" s="60" t="s">
        <v>81</v>
      </c>
      <c r="C26" s="58">
        <f>+SUM(EAEPE!H45:H47)</f>
        <v>33000</v>
      </c>
      <c r="D26" s="58">
        <f>+SUM(EAEPE!I45:I47)</f>
        <v>0</v>
      </c>
      <c r="E26" s="58">
        <f>+SUM(EAEPE!J45:J47)</f>
        <v>33000</v>
      </c>
      <c r="F26" s="58">
        <f>+SUM(EAEPE!L45:L47)</f>
        <v>21435.239999999998</v>
      </c>
      <c r="G26" s="58">
        <f>+SUM(EAEPE!N45:N47)</f>
        <v>21435.239999999998</v>
      </c>
      <c r="H26" s="59">
        <f t="shared" si="0"/>
        <v>11564.760000000002</v>
      </c>
    </row>
    <row r="27" spans="1:8" x14ac:dyDescent="0.2">
      <c r="A27" s="57">
        <v>3500</v>
      </c>
      <c r="B27" s="60" t="s">
        <v>82</v>
      </c>
      <c r="C27" s="58">
        <f>+SUM(EAEPE!H48:H54)</f>
        <v>84500</v>
      </c>
      <c r="D27" s="58">
        <f>+SUM(EAEPE!I48:I54)</f>
        <v>-4000</v>
      </c>
      <c r="E27" s="58">
        <f>+SUM(EAEPE!J48:J54)</f>
        <v>80500</v>
      </c>
      <c r="F27" s="58">
        <f>+SUM(EAEPE!L48:L54)</f>
        <v>11915</v>
      </c>
      <c r="G27" s="58">
        <f>+SUM(EAEPE!N48:N54)</f>
        <v>11915</v>
      </c>
      <c r="H27" s="59">
        <f t="shared" si="0"/>
        <v>68585</v>
      </c>
    </row>
    <row r="28" spans="1:8" x14ac:dyDescent="0.2">
      <c r="A28" s="57">
        <v>3600</v>
      </c>
      <c r="B28" s="60" t="s">
        <v>83</v>
      </c>
      <c r="C28" s="58">
        <f>+SUM(EAEPE!H55:H58)</f>
        <v>166293.06</v>
      </c>
      <c r="D28" s="58">
        <f>+SUM(EAEPE!I55:I58)</f>
        <v>897000</v>
      </c>
      <c r="E28" s="58">
        <f>+SUM(EAEPE!J55:J58)</f>
        <v>1063293.06</v>
      </c>
      <c r="F28" s="58">
        <f>+SUM(EAEPE!L55:L58)</f>
        <v>26737.02</v>
      </c>
      <c r="G28" s="58">
        <f>+SUM(EAEPE!N55:N58)</f>
        <v>26737.02</v>
      </c>
      <c r="H28" s="59">
        <f t="shared" si="0"/>
        <v>1036556.04</v>
      </c>
    </row>
    <row r="29" spans="1:8" x14ac:dyDescent="0.2">
      <c r="A29" s="57">
        <v>3700</v>
      </c>
      <c r="B29" s="60" t="s">
        <v>84</v>
      </c>
      <c r="C29" s="58">
        <f>+SUM(EAEPE!H59:H63)</f>
        <v>18000</v>
      </c>
      <c r="D29" s="58">
        <f>+SUM(EAEPE!I59:I63)</f>
        <v>24737</v>
      </c>
      <c r="E29" s="58">
        <f>+SUM(EAEPE!J59:J63)</f>
        <v>42737</v>
      </c>
      <c r="F29" s="58">
        <f>+SUM(EAEPE!L59:L63)</f>
        <v>25021</v>
      </c>
      <c r="G29" s="58">
        <f>+SUM(EAEPE!N59:N63)</f>
        <v>25021</v>
      </c>
      <c r="H29" s="59">
        <f t="shared" si="0"/>
        <v>17716</v>
      </c>
    </row>
    <row r="30" spans="1:8" x14ac:dyDescent="0.2">
      <c r="A30" s="57">
        <v>3800</v>
      </c>
      <c r="B30" s="60" t="s">
        <v>85</v>
      </c>
      <c r="C30" s="58">
        <f>+SUM(EAEPE!H64:H70)</f>
        <v>131000</v>
      </c>
      <c r="D30" s="58">
        <f>+SUM(EAEPE!I64:I70)</f>
        <v>-3000</v>
      </c>
      <c r="E30" s="58">
        <f>+SUM(EAEPE!J64:J70)</f>
        <v>128000</v>
      </c>
      <c r="F30" s="58">
        <f>+SUM(EAEPE!L64:L70)</f>
        <v>7036.42</v>
      </c>
      <c r="G30" s="58">
        <f>+SUM(EAEPE!N64:N70)</f>
        <v>7036.42</v>
      </c>
      <c r="H30" s="59">
        <f t="shared" si="0"/>
        <v>120963.58</v>
      </c>
    </row>
    <row r="31" spans="1:8" x14ac:dyDescent="0.2">
      <c r="A31" s="57">
        <v>3900</v>
      </c>
      <c r="B31" s="60" t="s">
        <v>86</v>
      </c>
      <c r="C31" s="58">
        <f>+SUM(EAEPE!H71:H72)</f>
        <v>70574.438999085265</v>
      </c>
      <c r="D31" s="58">
        <f>+SUM(EAEPE!I71:I72)</f>
        <v>2000.0028805947275</v>
      </c>
      <c r="E31" s="58">
        <f>+SUM(EAEPE!J71:J72)</f>
        <v>72574.441879679987</v>
      </c>
      <c r="F31" s="58">
        <f>+SUM(EAEPE!L71:L72)</f>
        <v>31794.28</v>
      </c>
      <c r="G31" s="58">
        <f>+SUM(EAEPE!N71:N72)</f>
        <v>31794.28</v>
      </c>
      <c r="H31" s="59">
        <f t="shared" si="0"/>
        <v>40780.161879679988</v>
      </c>
    </row>
    <row r="32" spans="1:8" x14ac:dyDescent="0.2">
      <c r="A32" s="57">
        <v>4000</v>
      </c>
      <c r="B32" s="24" t="s">
        <v>87</v>
      </c>
      <c r="C32" s="58">
        <f>+SUM(C33:C41)</f>
        <v>0</v>
      </c>
      <c r="D32" s="58">
        <f>+SUM(D33:D41)</f>
        <v>0</v>
      </c>
      <c r="E32" s="58">
        <f>+SUM(E33:E41)</f>
        <v>0</v>
      </c>
      <c r="F32" s="58">
        <f>+SUM(F33:F41)</f>
        <v>0</v>
      </c>
      <c r="G32" s="58">
        <f>+SUM(G33:G41)</f>
        <v>0</v>
      </c>
      <c r="H32" s="59">
        <f t="shared" si="0"/>
        <v>0</v>
      </c>
    </row>
    <row r="33" spans="1:8" x14ac:dyDescent="0.2">
      <c r="A33" s="57">
        <v>4100</v>
      </c>
      <c r="B33" s="60" t="s">
        <v>88</v>
      </c>
      <c r="C33" s="58"/>
      <c r="D33" s="58"/>
      <c r="E33" s="58"/>
      <c r="F33" s="58"/>
      <c r="G33" s="58"/>
      <c r="H33" s="59">
        <f t="shared" si="0"/>
        <v>0</v>
      </c>
    </row>
    <row r="34" spans="1:8" x14ac:dyDescent="0.2">
      <c r="A34" s="57">
        <v>4200</v>
      </c>
      <c r="B34" s="60" t="s">
        <v>89</v>
      </c>
      <c r="C34" s="58"/>
      <c r="D34" s="58"/>
      <c r="E34" s="58"/>
      <c r="F34" s="58"/>
      <c r="G34" s="58"/>
      <c r="H34" s="59">
        <f t="shared" si="0"/>
        <v>0</v>
      </c>
    </row>
    <row r="35" spans="1:8" x14ac:dyDescent="0.2">
      <c r="A35" s="57">
        <v>4300</v>
      </c>
      <c r="B35" s="60" t="s">
        <v>90</v>
      </c>
      <c r="C35" s="58"/>
      <c r="D35" s="58"/>
      <c r="E35" s="58"/>
      <c r="F35" s="58"/>
      <c r="G35" s="58"/>
      <c r="H35" s="59">
        <f t="shared" ref="H35:H66" si="1">+E35-F35</f>
        <v>0</v>
      </c>
    </row>
    <row r="36" spans="1:8" x14ac:dyDescent="0.2">
      <c r="A36" s="57">
        <v>4400</v>
      </c>
      <c r="B36" s="60" t="s">
        <v>91</v>
      </c>
      <c r="C36" s="58"/>
      <c r="D36" s="58"/>
      <c r="E36" s="58"/>
      <c r="F36" s="58"/>
      <c r="G36" s="58"/>
      <c r="H36" s="59">
        <f t="shared" si="1"/>
        <v>0</v>
      </c>
    </row>
    <row r="37" spans="1:8" x14ac:dyDescent="0.2">
      <c r="A37" s="57">
        <v>4500</v>
      </c>
      <c r="B37" s="60" t="s">
        <v>92</v>
      </c>
      <c r="C37" s="58"/>
      <c r="D37" s="58"/>
      <c r="E37" s="58"/>
      <c r="F37" s="58"/>
      <c r="G37" s="58"/>
      <c r="H37" s="59">
        <f t="shared" si="1"/>
        <v>0</v>
      </c>
    </row>
    <row r="38" spans="1:8" x14ac:dyDescent="0.2">
      <c r="A38" s="57">
        <v>4600</v>
      </c>
      <c r="B38" s="60" t="s">
        <v>93</v>
      </c>
      <c r="C38" s="58"/>
      <c r="D38" s="58"/>
      <c r="E38" s="58"/>
      <c r="F38" s="58"/>
      <c r="G38" s="58"/>
      <c r="H38" s="59">
        <f t="shared" si="1"/>
        <v>0</v>
      </c>
    </row>
    <row r="39" spans="1:8" x14ac:dyDescent="0.2">
      <c r="A39" s="57">
        <v>4700</v>
      </c>
      <c r="B39" s="60" t="s">
        <v>94</v>
      </c>
      <c r="C39" s="58"/>
      <c r="D39" s="58"/>
      <c r="E39" s="58"/>
      <c r="F39" s="58"/>
      <c r="G39" s="58"/>
      <c r="H39" s="59">
        <f t="shared" si="1"/>
        <v>0</v>
      </c>
    </row>
    <row r="40" spans="1:8" x14ac:dyDescent="0.2">
      <c r="A40" s="57">
        <v>4800</v>
      </c>
      <c r="B40" s="60" t="s">
        <v>95</v>
      </c>
      <c r="C40" s="58"/>
      <c r="D40" s="58"/>
      <c r="E40" s="58"/>
      <c r="F40" s="58"/>
      <c r="G40" s="58"/>
      <c r="H40" s="59">
        <f t="shared" si="1"/>
        <v>0</v>
      </c>
    </row>
    <row r="41" spans="1:8" x14ac:dyDescent="0.2">
      <c r="A41" s="57">
        <v>4900</v>
      </c>
      <c r="B41" s="60" t="s">
        <v>96</v>
      </c>
      <c r="C41" s="58"/>
      <c r="D41" s="58"/>
      <c r="E41" s="58"/>
      <c r="F41" s="58"/>
      <c r="G41" s="58"/>
      <c r="H41" s="59">
        <f t="shared" si="1"/>
        <v>0</v>
      </c>
    </row>
    <row r="42" spans="1:8" x14ac:dyDescent="0.2">
      <c r="A42" s="57">
        <v>5000</v>
      </c>
      <c r="B42" s="24" t="s">
        <v>97</v>
      </c>
      <c r="C42" s="58">
        <f>+SUM(C43:C51)</f>
        <v>0</v>
      </c>
      <c r="D42" s="58">
        <f>+SUM(D43:D51)</f>
        <v>0</v>
      </c>
      <c r="E42" s="58">
        <f>+SUM(E43:E51)</f>
        <v>0</v>
      </c>
      <c r="F42" s="58">
        <f>+SUM(F43:F51)</f>
        <v>0</v>
      </c>
      <c r="G42" s="58">
        <f>+SUM(G43:G51)</f>
        <v>0</v>
      </c>
      <c r="H42" s="59">
        <f t="shared" si="1"/>
        <v>0</v>
      </c>
    </row>
    <row r="43" spans="1:8" x14ac:dyDescent="0.2">
      <c r="A43" s="57">
        <v>5100</v>
      </c>
      <c r="B43" s="60" t="s">
        <v>98</v>
      </c>
      <c r="C43" s="58">
        <f>+SUM(EAEPE!H74:H75)+EAEPE!H78</f>
        <v>0</v>
      </c>
      <c r="D43" s="58">
        <f>+SUM(EAEPE!I74:I75)+EAEPE!I78</f>
        <v>0</v>
      </c>
      <c r="E43" s="58">
        <f>+SUM(EAEPE!J74:J75)+EAEPE!J78</f>
        <v>0</v>
      </c>
      <c r="F43" s="58">
        <f>+SUM(EAEPE!L74:L75)+EAEPE!L78</f>
        <v>0</v>
      </c>
      <c r="G43" s="58">
        <f>+SUM(EAEPE!N74:N75)+EAEPE!N78</f>
        <v>0</v>
      </c>
      <c r="H43" s="59">
        <f t="shared" si="1"/>
        <v>0</v>
      </c>
    </row>
    <row r="44" spans="1:8" x14ac:dyDescent="0.2">
      <c r="A44" s="57">
        <v>5200</v>
      </c>
      <c r="B44" s="60" t="s">
        <v>99</v>
      </c>
      <c r="C44" s="58">
        <f>SUM(EAEPE!H76:H77)</f>
        <v>0</v>
      </c>
      <c r="D44" s="58">
        <f>SUM(EAEPE!I76:I77)</f>
        <v>0</v>
      </c>
      <c r="E44" s="58">
        <f>SUM(EAEPE!J76:J77)</f>
        <v>0</v>
      </c>
      <c r="F44" s="58">
        <f>SUM(EAEPE!L76:L77)</f>
        <v>0</v>
      </c>
      <c r="G44" s="58">
        <f>SUM(EAEPE!N76:N77)</f>
        <v>0</v>
      </c>
      <c r="H44" s="59">
        <f t="shared" si="1"/>
        <v>0</v>
      </c>
    </row>
    <row r="45" spans="1:8" x14ac:dyDescent="0.2">
      <c r="A45" s="57">
        <v>5300</v>
      </c>
      <c r="B45" s="60" t="s">
        <v>100</v>
      </c>
      <c r="C45" s="58"/>
      <c r="D45" s="58"/>
      <c r="E45" s="58"/>
      <c r="F45" s="58"/>
      <c r="G45" s="58"/>
      <c r="H45" s="59">
        <f t="shared" si="1"/>
        <v>0</v>
      </c>
    </row>
    <row r="46" spans="1:8" x14ac:dyDescent="0.2">
      <c r="A46" s="57">
        <v>5400</v>
      </c>
      <c r="B46" s="60" t="s">
        <v>101</v>
      </c>
      <c r="C46" s="58">
        <f>+SUM(EAEPE!H79)</f>
        <v>0</v>
      </c>
      <c r="D46" s="58">
        <f>+SUM(EAEPE!I79)</f>
        <v>0</v>
      </c>
      <c r="E46" s="58">
        <f>+SUM(EAEPE!J79)</f>
        <v>0</v>
      </c>
      <c r="F46" s="58">
        <f>+SUM(EAEPE!L79)</f>
        <v>0</v>
      </c>
      <c r="G46" s="58">
        <f>+SUM(EAEPE!N79)</f>
        <v>0</v>
      </c>
      <c r="H46" s="59">
        <f t="shared" si="1"/>
        <v>0</v>
      </c>
    </row>
    <row r="47" spans="1:8" x14ac:dyDescent="0.2">
      <c r="A47" s="57">
        <v>5500</v>
      </c>
      <c r="B47" s="60" t="s">
        <v>102</v>
      </c>
      <c r="C47" s="58"/>
      <c r="D47" s="58"/>
      <c r="E47" s="58"/>
      <c r="F47" s="58"/>
      <c r="G47" s="58"/>
      <c r="H47" s="59">
        <f t="shared" si="1"/>
        <v>0</v>
      </c>
    </row>
    <row r="48" spans="1:8" x14ac:dyDescent="0.2">
      <c r="A48" s="57">
        <v>5600</v>
      </c>
      <c r="B48" s="60" t="s">
        <v>103</v>
      </c>
      <c r="C48" s="58">
        <f>+SUM(EAEPE!H80:H81)</f>
        <v>0</v>
      </c>
      <c r="D48" s="58">
        <f>+SUM(EAEPE!I80:I81)</f>
        <v>0</v>
      </c>
      <c r="E48" s="58">
        <f>+SUM(EAEPE!J80:J81)</f>
        <v>0</v>
      </c>
      <c r="F48" s="58">
        <f>+SUM(EAEPE!L80:L81)</f>
        <v>0</v>
      </c>
      <c r="G48" s="58">
        <f>+SUM(EAEPE!N80:N81)</f>
        <v>0</v>
      </c>
      <c r="H48" s="59">
        <f t="shared" si="1"/>
        <v>0</v>
      </c>
    </row>
    <row r="49" spans="1:8" x14ac:dyDescent="0.2">
      <c r="A49" s="57">
        <v>5700</v>
      </c>
      <c r="B49" s="60" t="s">
        <v>104</v>
      </c>
      <c r="C49" s="58"/>
      <c r="D49" s="58"/>
      <c r="E49" s="58"/>
      <c r="F49" s="58"/>
      <c r="G49" s="58"/>
      <c r="H49" s="59">
        <f t="shared" si="1"/>
        <v>0</v>
      </c>
    </row>
    <row r="50" spans="1:8" x14ac:dyDescent="0.2">
      <c r="A50" s="57">
        <v>5800</v>
      </c>
      <c r="B50" s="60" t="s">
        <v>105</v>
      </c>
      <c r="C50" s="58"/>
      <c r="D50" s="58"/>
      <c r="E50" s="58"/>
      <c r="F50" s="58"/>
      <c r="G50" s="58"/>
      <c r="H50" s="59">
        <f t="shared" si="1"/>
        <v>0</v>
      </c>
    </row>
    <row r="51" spans="1:8" x14ac:dyDescent="0.2">
      <c r="A51" s="57">
        <v>5900</v>
      </c>
      <c r="B51" s="60" t="s">
        <v>106</v>
      </c>
      <c r="C51" s="58"/>
      <c r="D51" s="58"/>
      <c r="E51" s="58"/>
      <c r="F51" s="58"/>
      <c r="G51" s="58"/>
      <c r="H51" s="59">
        <f t="shared" si="1"/>
        <v>0</v>
      </c>
    </row>
    <row r="52" spans="1:8" x14ac:dyDescent="0.2">
      <c r="A52" s="57">
        <v>6000</v>
      </c>
      <c r="B52" s="24" t="s">
        <v>129</v>
      </c>
      <c r="C52" s="58">
        <f>+SUM(C53:C55)</f>
        <v>0</v>
      </c>
      <c r="D52" s="58">
        <f>+SUM(D53:D55)</f>
        <v>0</v>
      </c>
      <c r="E52" s="58">
        <f>+SUM(E53:E55)</f>
        <v>0</v>
      </c>
      <c r="F52" s="58">
        <f>+SUM(F53:F55)</f>
        <v>0</v>
      </c>
      <c r="G52" s="58">
        <f>+SUM(G53:G55)</f>
        <v>0</v>
      </c>
      <c r="H52" s="59">
        <f t="shared" si="1"/>
        <v>0</v>
      </c>
    </row>
    <row r="53" spans="1:8" x14ac:dyDescent="0.2">
      <c r="A53" s="57">
        <v>6100</v>
      </c>
      <c r="B53" s="60" t="s">
        <v>107</v>
      </c>
      <c r="C53" s="58"/>
      <c r="D53" s="58"/>
      <c r="E53" s="58"/>
      <c r="F53" s="58"/>
      <c r="G53" s="58"/>
      <c r="H53" s="59">
        <f t="shared" si="1"/>
        <v>0</v>
      </c>
    </row>
    <row r="54" spans="1:8" x14ac:dyDescent="0.2">
      <c r="A54" s="57">
        <v>6200</v>
      </c>
      <c r="B54" s="60" t="s">
        <v>108</v>
      </c>
      <c r="C54" s="58"/>
      <c r="D54" s="58"/>
      <c r="E54" s="58"/>
      <c r="F54" s="58"/>
      <c r="G54" s="58"/>
      <c r="H54" s="59">
        <f t="shared" si="1"/>
        <v>0</v>
      </c>
    </row>
    <row r="55" spans="1:8" x14ac:dyDescent="0.2">
      <c r="A55" s="57">
        <v>6300</v>
      </c>
      <c r="B55" s="60" t="s">
        <v>109</v>
      </c>
      <c r="C55" s="58"/>
      <c r="D55" s="58"/>
      <c r="E55" s="58"/>
      <c r="F55" s="58"/>
      <c r="G55" s="58"/>
      <c r="H55" s="59">
        <f t="shared" si="1"/>
        <v>0</v>
      </c>
    </row>
    <row r="56" spans="1:8" x14ac:dyDescent="0.2">
      <c r="A56" s="57">
        <v>7000</v>
      </c>
      <c r="B56" s="24" t="s">
        <v>110</v>
      </c>
      <c r="C56" s="58">
        <f>+SUM(C57:C63)</f>
        <v>0</v>
      </c>
      <c r="D56" s="58">
        <f>+SUM(D57:D63)</f>
        <v>0</v>
      </c>
      <c r="E56" s="58">
        <f>+SUM(E57:E63)</f>
        <v>0</v>
      </c>
      <c r="F56" s="58">
        <f>+SUM(F57:F63)</f>
        <v>0</v>
      </c>
      <c r="G56" s="58">
        <f>+SUM(G57:G63)</f>
        <v>0</v>
      </c>
      <c r="H56" s="59">
        <f t="shared" si="1"/>
        <v>0</v>
      </c>
    </row>
    <row r="57" spans="1:8" x14ac:dyDescent="0.2">
      <c r="A57" s="57">
        <v>7100</v>
      </c>
      <c r="B57" s="60" t="s">
        <v>111</v>
      </c>
      <c r="C57" s="58"/>
      <c r="D57" s="58"/>
      <c r="E57" s="58"/>
      <c r="F57" s="58"/>
      <c r="G57" s="58"/>
      <c r="H57" s="59">
        <f t="shared" si="1"/>
        <v>0</v>
      </c>
    </row>
    <row r="58" spans="1:8" x14ac:dyDescent="0.2">
      <c r="A58" s="57">
        <v>7200</v>
      </c>
      <c r="B58" s="60" t="s">
        <v>112</v>
      </c>
      <c r="C58" s="58"/>
      <c r="D58" s="58"/>
      <c r="E58" s="58"/>
      <c r="F58" s="58"/>
      <c r="G58" s="58"/>
      <c r="H58" s="59">
        <f t="shared" si="1"/>
        <v>0</v>
      </c>
    </row>
    <row r="59" spans="1:8" x14ac:dyDescent="0.2">
      <c r="A59" s="57">
        <v>7300</v>
      </c>
      <c r="B59" s="60" t="s">
        <v>113</v>
      </c>
      <c r="C59" s="58"/>
      <c r="D59" s="58"/>
      <c r="E59" s="58"/>
      <c r="F59" s="58"/>
      <c r="G59" s="58"/>
      <c r="H59" s="59">
        <f t="shared" si="1"/>
        <v>0</v>
      </c>
    </row>
    <row r="60" spans="1:8" x14ac:dyDescent="0.2">
      <c r="A60" s="57">
        <v>7400</v>
      </c>
      <c r="B60" s="60" t="s">
        <v>114</v>
      </c>
      <c r="C60" s="58"/>
      <c r="D60" s="58"/>
      <c r="E60" s="58"/>
      <c r="F60" s="58"/>
      <c r="G60" s="58"/>
      <c r="H60" s="59">
        <f t="shared" si="1"/>
        <v>0</v>
      </c>
    </row>
    <row r="61" spans="1:8" x14ac:dyDescent="0.2">
      <c r="A61" s="57">
        <v>7500</v>
      </c>
      <c r="B61" s="60" t="s">
        <v>115</v>
      </c>
      <c r="C61" s="58"/>
      <c r="D61" s="58"/>
      <c r="E61" s="58"/>
      <c r="F61" s="58"/>
      <c r="G61" s="58"/>
      <c r="H61" s="59">
        <f t="shared" si="1"/>
        <v>0</v>
      </c>
    </row>
    <row r="62" spans="1:8" x14ac:dyDescent="0.2">
      <c r="A62" s="57">
        <v>7600</v>
      </c>
      <c r="B62" s="60" t="s">
        <v>116</v>
      </c>
      <c r="C62" s="58"/>
      <c r="D62" s="58"/>
      <c r="E62" s="58"/>
      <c r="F62" s="58"/>
      <c r="G62" s="58"/>
      <c r="H62" s="59">
        <f t="shared" si="1"/>
        <v>0</v>
      </c>
    </row>
    <row r="63" spans="1:8" x14ac:dyDescent="0.2">
      <c r="A63" s="57">
        <v>7900</v>
      </c>
      <c r="B63" s="60" t="s">
        <v>117</v>
      </c>
      <c r="C63" s="58"/>
      <c r="D63" s="58"/>
      <c r="E63" s="58"/>
      <c r="F63" s="58"/>
      <c r="G63" s="58"/>
      <c r="H63" s="59">
        <f t="shared" si="1"/>
        <v>0</v>
      </c>
    </row>
    <row r="64" spans="1:8" x14ac:dyDescent="0.2">
      <c r="A64" s="57">
        <v>8000</v>
      </c>
      <c r="B64" s="24" t="s">
        <v>118</v>
      </c>
      <c r="C64" s="58">
        <f>+SUM(C65:C67)</f>
        <v>0</v>
      </c>
      <c r="D64" s="58">
        <f>+SUM(D65:D67)</f>
        <v>0</v>
      </c>
      <c r="E64" s="58">
        <f>+SUM(E65:E67)</f>
        <v>0</v>
      </c>
      <c r="F64" s="58">
        <f>+SUM(F65:F67)</f>
        <v>0</v>
      </c>
      <c r="G64" s="58">
        <f>+SUM(G65:G67)</f>
        <v>0</v>
      </c>
      <c r="H64" s="59">
        <f t="shared" si="1"/>
        <v>0</v>
      </c>
    </row>
    <row r="65" spans="1:8" x14ac:dyDescent="0.2">
      <c r="A65" s="57">
        <v>8100</v>
      </c>
      <c r="B65" s="60" t="s">
        <v>119</v>
      </c>
      <c r="C65" s="58"/>
      <c r="D65" s="58"/>
      <c r="E65" s="58"/>
      <c r="F65" s="58"/>
      <c r="G65" s="58"/>
      <c r="H65" s="59">
        <f t="shared" si="1"/>
        <v>0</v>
      </c>
    </row>
    <row r="66" spans="1:8" x14ac:dyDescent="0.2">
      <c r="A66" s="57">
        <v>8300</v>
      </c>
      <c r="B66" s="60" t="s">
        <v>120</v>
      </c>
      <c r="C66" s="58"/>
      <c r="D66" s="58"/>
      <c r="E66" s="58"/>
      <c r="F66" s="58"/>
      <c r="G66" s="58"/>
      <c r="H66" s="59">
        <f t="shared" si="1"/>
        <v>0</v>
      </c>
    </row>
    <row r="67" spans="1:8" x14ac:dyDescent="0.2">
      <c r="A67" s="57">
        <v>8500</v>
      </c>
      <c r="B67" s="60" t="s">
        <v>121</v>
      </c>
      <c r="C67" s="58"/>
      <c r="D67" s="58"/>
      <c r="E67" s="58"/>
      <c r="F67" s="58"/>
      <c r="G67" s="58"/>
      <c r="H67" s="59">
        <f t="shared" ref="H67:H74" si="2">+E67-F67</f>
        <v>0</v>
      </c>
    </row>
    <row r="68" spans="1:8" x14ac:dyDescent="0.2">
      <c r="A68" s="57">
        <v>9000</v>
      </c>
      <c r="B68" s="24" t="s">
        <v>130</v>
      </c>
      <c r="C68" s="58">
        <f>+SUM(C69:C75)</f>
        <v>0</v>
      </c>
      <c r="D68" s="58">
        <f>+SUM(D69:D75)</f>
        <v>0</v>
      </c>
      <c r="E68" s="58">
        <f>+SUM(E69:E75)</f>
        <v>0</v>
      </c>
      <c r="F68" s="58">
        <f>+SUM(F69:F75)</f>
        <v>0</v>
      </c>
      <c r="G68" s="58">
        <f>+SUM(G69:G75)</f>
        <v>0</v>
      </c>
      <c r="H68" s="59">
        <f t="shared" si="2"/>
        <v>0</v>
      </c>
    </row>
    <row r="69" spans="1:8" x14ac:dyDescent="0.2">
      <c r="A69" s="57">
        <v>9100</v>
      </c>
      <c r="B69" s="60" t="s">
        <v>122</v>
      </c>
      <c r="C69" s="58"/>
      <c r="D69" s="58"/>
      <c r="E69" s="58"/>
      <c r="F69" s="58"/>
      <c r="G69" s="58"/>
      <c r="H69" s="59">
        <f t="shared" si="2"/>
        <v>0</v>
      </c>
    </row>
    <row r="70" spans="1:8" x14ac:dyDescent="0.2">
      <c r="A70" s="57">
        <v>9200</v>
      </c>
      <c r="B70" s="60" t="s">
        <v>123</v>
      </c>
      <c r="C70" s="58"/>
      <c r="D70" s="58"/>
      <c r="E70" s="58"/>
      <c r="F70" s="58"/>
      <c r="G70" s="58"/>
      <c r="H70" s="59">
        <f t="shared" si="2"/>
        <v>0</v>
      </c>
    </row>
    <row r="71" spans="1:8" x14ac:dyDescent="0.2">
      <c r="A71" s="57">
        <v>9300</v>
      </c>
      <c r="B71" s="60" t="s">
        <v>124</v>
      </c>
      <c r="C71" s="58"/>
      <c r="D71" s="58"/>
      <c r="E71" s="58"/>
      <c r="F71" s="58"/>
      <c r="G71" s="58"/>
      <c r="H71" s="59">
        <f t="shared" si="2"/>
        <v>0</v>
      </c>
    </row>
    <row r="72" spans="1:8" x14ac:dyDescent="0.2">
      <c r="A72" s="57">
        <v>9400</v>
      </c>
      <c r="B72" s="60" t="s">
        <v>125</v>
      </c>
      <c r="C72" s="58"/>
      <c r="D72" s="58"/>
      <c r="E72" s="58"/>
      <c r="F72" s="58"/>
      <c r="G72" s="58"/>
      <c r="H72" s="59">
        <f t="shared" si="2"/>
        <v>0</v>
      </c>
    </row>
    <row r="73" spans="1:8" x14ac:dyDescent="0.2">
      <c r="A73" s="57">
        <v>9500</v>
      </c>
      <c r="B73" s="60" t="s">
        <v>126</v>
      </c>
      <c r="C73" s="58"/>
      <c r="D73" s="58"/>
      <c r="E73" s="58"/>
      <c r="F73" s="58"/>
      <c r="G73" s="58"/>
      <c r="H73" s="59">
        <f t="shared" si="2"/>
        <v>0</v>
      </c>
    </row>
    <row r="74" spans="1:8" x14ac:dyDescent="0.2">
      <c r="A74" s="57">
        <v>9600</v>
      </c>
      <c r="B74" s="60" t="s">
        <v>127</v>
      </c>
      <c r="C74" s="58"/>
      <c r="D74" s="58"/>
      <c r="E74" s="58"/>
      <c r="F74" s="58"/>
      <c r="G74" s="58"/>
      <c r="H74" s="59">
        <f t="shared" si="2"/>
        <v>0</v>
      </c>
    </row>
    <row r="75" spans="1:8" x14ac:dyDescent="0.2">
      <c r="A75" s="61">
        <v>9900</v>
      </c>
      <c r="B75" s="62" t="s">
        <v>128</v>
      </c>
      <c r="C75" s="63"/>
      <c r="D75" s="63"/>
      <c r="E75" s="63"/>
      <c r="F75" s="63"/>
      <c r="G75" s="63"/>
      <c r="H75" s="64"/>
    </row>
    <row r="76" spans="1:8" x14ac:dyDescent="0.2">
      <c r="A76" s="35"/>
      <c r="B76" s="35"/>
      <c r="C76" s="35"/>
      <c r="D76" s="35"/>
    </row>
    <row r="77" spans="1:8" x14ac:dyDescent="0.2">
      <c r="A77" s="65" t="s">
        <v>163</v>
      </c>
      <c r="B77" s="66"/>
      <c r="C77" s="66"/>
      <c r="D77" s="67"/>
    </row>
    <row r="78" spans="1:8" x14ac:dyDescent="0.2">
      <c r="A78" s="68"/>
      <c r="B78" s="66"/>
      <c r="C78" s="66"/>
      <c r="D78" s="67"/>
    </row>
    <row r="79" spans="1:8" x14ac:dyDescent="0.2">
      <c r="A79" s="69"/>
      <c r="B79" s="70"/>
      <c r="C79" s="69"/>
      <c r="D79" s="69"/>
    </row>
    <row r="80" spans="1:8" x14ac:dyDescent="0.2">
      <c r="A80" s="71"/>
      <c r="B80" s="69"/>
      <c r="C80" s="69"/>
      <c r="D80" s="69"/>
    </row>
    <row r="81" spans="1:4" x14ac:dyDescent="0.2">
      <c r="A81" s="71"/>
      <c r="B81" s="69" t="s">
        <v>164</v>
      </c>
      <c r="C81" s="71"/>
      <c r="D81" s="72" t="s">
        <v>164</v>
      </c>
    </row>
    <row r="82" spans="1:4" ht="56.25" x14ac:dyDescent="0.2">
      <c r="A82" s="71"/>
      <c r="B82" s="73" t="s">
        <v>262</v>
      </c>
      <c r="C82" s="74"/>
      <c r="D82" s="75" t="s">
        <v>261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159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162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3.75" x14ac:dyDescent="0.2">
      <c r="A18" s="5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60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2" t="s">
        <v>265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40" t="s">
        <v>16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SUM(C4:C8)</f>
        <v>8311215.1999363974</v>
      </c>
      <c r="D3" s="10">
        <f t="shared" si="0"/>
        <v>2614737.0028805947</v>
      </c>
      <c r="E3" s="10">
        <f t="shared" si="0"/>
        <v>10925952.202816993</v>
      </c>
      <c r="F3" s="10">
        <f t="shared" si="0"/>
        <v>3352255.9000000013</v>
      </c>
      <c r="G3" s="10">
        <f t="shared" si="0"/>
        <v>3311305.9000000013</v>
      </c>
      <c r="H3" s="11">
        <f t="shared" si="0"/>
        <v>7573696.3028169936</v>
      </c>
    </row>
    <row r="4" spans="1:8" x14ac:dyDescent="0.2">
      <c r="A4" s="42">
        <v>1</v>
      </c>
      <c r="B4" s="43" t="s">
        <v>14</v>
      </c>
      <c r="C4" s="58">
        <f>+SUM(EAEPE!H4:H83)</f>
        <v>8311215.1999363974</v>
      </c>
      <c r="D4" s="58">
        <f>+SUM(EAEPE!I4:I83)</f>
        <v>2614737.0028805947</v>
      </c>
      <c r="E4" s="58">
        <f>+SUM(EAEPE!J4:J83)</f>
        <v>10925952.202816993</v>
      </c>
      <c r="F4" s="58">
        <f>+SUM(EAEPE!L4:L83)</f>
        <v>3352255.9000000013</v>
      </c>
      <c r="G4" s="58">
        <f>+SUM(EAEPE!M4:M83)</f>
        <v>3311305.9000000013</v>
      </c>
      <c r="H4" s="59">
        <f>+SUM(EAEPE!O4:O83)</f>
        <v>7573696.3028169936</v>
      </c>
    </row>
    <row r="5" spans="1:8" x14ac:dyDescent="0.2">
      <c r="A5" s="42">
        <v>2</v>
      </c>
      <c r="B5" s="43" t="s">
        <v>15</v>
      </c>
      <c r="C5" s="44"/>
      <c r="D5" s="44"/>
      <c r="E5" s="44"/>
      <c r="F5" s="44"/>
      <c r="G5" s="44"/>
      <c r="H5" s="45"/>
    </row>
    <row r="6" spans="1:8" x14ac:dyDescent="0.2">
      <c r="A6" s="42">
        <v>3</v>
      </c>
      <c r="B6" s="43" t="s">
        <v>17</v>
      </c>
      <c r="C6" s="44"/>
      <c r="D6" s="44"/>
      <c r="E6" s="44"/>
      <c r="F6" s="44"/>
      <c r="G6" s="44"/>
      <c r="H6" s="45"/>
    </row>
    <row r="7" spans="1:8" x14ac:dyDescent="0.2">
      <c r="A7" s="42">
        <v>4</v>
      </c>
      <c r="B7" s="43" t="s">
        <v>144</v>
      </c>
      <c r="C7" s="44"/>
      <c r="D7" s="44"/>
      <c r="E7" s="44"/>
      <c r="F7" s="44"/>
      <c r="G7" s="44"/>
      <c r="H7" s="45"/>
    </row>
    <row r="8" spans="1:8" x14ac:dyDescent="0.2">
      <c r="A8" s="46">
        <v>5</v>
      </c>
      <c r="B8" s="47" t="s">
        <v>119</v>
      </c>
      <c r="C8" s="48"/>
      <c r="D8" s="48"/>
      <c r="E8" s="48"/>
      <c r="F8" s="48"/>
      <c r="G8" s="48"/>
      <c r="H8" s="49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3: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ht="22.5" x14ac:dyDescent="0.2">
      <c r="A2" s="52" t="s">
        <v>148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view="pageBreakPreview" zoomScale="60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2" t="s">
        <v>266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0" t="s">
        <v>2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4">
        <v>900001</v>
      </c>
      <c r="B3" s="3" t="s">
        <v>12</v>
      </c>
      <c r="C3" s="6">
        <f t="shared" ref="C3:H3" si="0">C4+C9</f>
        <v>8311215.1999363974</v>
      </c>
      <c r="D3" s="6">
        <f t="shared" si="0"/>
        <v>2614737.0028805947</v>
      </c>
      <c r="E3" s="6">
        <f t="shared" si="0"/>
        <v>10925952.202816993</v>
      </c>
      <c r="F3" s="6">
        <f t="shared" si="0"/>
        <v>3352255.9000000013</v>
      </c>
      <c r="G3" s="6">
        <f t="shared" si="0"/>
        <v>3311305.9000000013</v>
      </c>
      <c r="H3" s="6">
        <f t="shared" si="0"/>
        <v>7573696.3028169936</v>
      </c>
    </row>
    <row r="4" spans="1:8" x14ac:dyDescent="0.2">
      <c r="A4" s="1" t="s">
        <v>179</v>
      </c>
      <c r="B4" s="1" t="s">
        <v>260</v>
      </c>
      <c r="C4" s="81">
        <f>+CTG!C3</f>
        <v>8311215.1999363974</v>
      </c>
      <c r="D4" s="81">
        <f>+CTG!D3</f>
        <v>2614737.0028805947</v>
      </c>
      <c r="E4" s="81">
        <f>+CTG!E3</f>
        <v>10925952.202816993</v>
      </c>
      <c r="F4" s="81">
        <f>+CTG!F3</f>
        <v>3352255.9000000013</v>
      </c>
      <c r="G4" s="81">
        <f>+CTG!G3</f>
        <v>3311305.9000000013</v>
      </c>
      <c r="H4" s="81">
        <f>+CTG!H3</f>
        <v>7573696.3028169936</v>
      </c>
    </row>
  </sheetData>
  <sheetProtection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147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135</v>
      </c>
    </row>
    <row r="12" spans="1:1" x14ac:dyDescent="0.2">
      <c r="A12" s="52" t="s">
        <v>136</v>
      </c>
    </row>
    <row r="13" spans="1:1" x14ac:dyDescent="0.2">
      <c r="A13" s="52"/>
    </row>
    <row r="14" spans="1:1" x14ac:dyDescent="0.2">
      <c r="A14" s="34" t="s">
        <v>134</v>
      </c>
    </row>
    <row r="15" spans="1:1" ht="39.950000000000003" customHeight="1" x14ac:dyDescent="0.2">
      <c r="A15" s="5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="60" zoomScaleNormal="100"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2" t="s">
        <v>266</v>
      </c>
      <c r="B1" s="83"/>
      <c r="C1" s="83"/>
      <c r="D1" s="83"/>
      <c r="E1" s="83"/>
      <c r="F1" s="83"/>
      <c r="G1" s="83"/>
      <c r="H1" s="84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2017-08-28T18:19:26Z</cp:lastPrinted>
  <dcterms:created xsi:type="dcterms:W3CDTF">2014-02-10T03:37:14Z</dcterms:created>
  <dcterms:modified xsi:type="dcterms:W3CDTF">2017-09-12T20:33:43Z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