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0" yWindow="0" windowWidth="20490" windowHeight="6765" tabRatio="885" firstSheet="6" activeTab="10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4" i="8" l="1"/>
  <c r="C4" i="8"/>
  <c r="E4" i="8"/>
  <c r="D4" i="8"/>
  <c r="G4" i="8"/>
  <c r="G68" i="6"/>
  <c r="F68" i="6"/>
  <c r="E68" i="6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H46" i="6" s="1"/>
  <c r="C46" i="6"/>
  <c r="G44" i="6"/>
  <c r="F44" i="6"/>
  <c r="E44" i="6"/>
  <c r="H44" i="6" s="1"/>
  <c r="D44" i="6"/>
  <c r="C44" i="6"/>
  <c r="G43" i="6"/>
  <c r="F43" i="6"/>
  <c r="E43" i="6"/>
  <c r="H43" i="6" s="1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C24" i="6"/>
  <c r="G23" i="6"/>
  <c r="F23" i="6"/>
  <c r="E23" i="6"/>
  <c r="H23" i="6" s="1"/>
  <c r="C23" i="6"/>
  <c r="G19" i="6"/>
  <c r="F19" i="6"/>
  <c r="E19" i="6"/>
  <c r="H19" i="6" s="1"/>
  <c r="D19" i="6"/>
  <c r="C19" i="6"/>
  <c r="G18" i="6"/>
  <c r="F18" i="6"/>
  <c r="E18" i="6"/>
  <c r="H18" i="6" s="1"/>
  <c r="C18" i="6"/>
  <c r="G16" i="6"/>
  <c r="F16" i="6"/>
  <c r="E16" i="6"/>
  <c r="C16" i="6"/>
  <c r="G14" i="6"/>
  <c r="F14" i="6"/>
  <c r="E14" i="6"/>
  <c r="D14" i="6"/>
  <c r="C14" i="6"/>
  <c r="G13" i="6"/>
  <c r="F13" i="6"/>
  <c r="E13" i="6"/>
  <c r="H13" i="6" s="1"/>
  <c r="C13" i="6"/>
  <c r="G9" i="6"/>
  <c r="F9" i="6"/>
  <c r="E9" i="6"/>
  <c r="H9" i="6" s="1"/>
  <c r="C9" i="6"/>
  <c r="G8" i="6"/>
  <c r="F8" i="6"/>
  <c r="E8" i="6"/>
  <c r="C8" i="6"/>
  <c r="G7" i="6"/>
  <c r="F7" i="6"/>
  <c r="E7" i="6"/>
  <c r="H7" i="6" s="1"/>
  <c r="C7" i="6"/>
  <c r="G6" i="6"/>
  <c r="F6" i="6"/>
  <c r="E6" i="6"/>
  <c r="H6" i="6" s="1"/>
  <c r="C6" i="6"/>
  <c r="G5" i="6"/>
  <c r="F5" i="6"/>
  <c r="E5" i="6"/>
  <c r="H5" i="6" s="1"/>
  <c r="C5" i="6"/>
  <c r="I83" i="1"/>
  <c r="I82" i="1"/>
  <c r="I81" i="1"/>
  <c r="I80" i="1"/>
  <c r="D48" i="6" s="1"/>
  <c r="I79" i="1"/>
  <c r="D46" i="6" s="1"/>
  <c r="I78" i="1"/>
  <c r="D43" i="6" s="1"/>
  <c r="I77" i="1"/>
  <c r="I76" i="1"/>
  <c r="I75" i="1"/>
  <c r="I74" i="1"/>
  <c r="I73" i="1"/>
  <c r="I72" i="1"/>
  <c r="I71" i="1"/>
  <c r="D31" i="6" s="1"/>
  <c r="I70" i="1"/>
  <c r="I69" i="1"/>
  <c r="I68" i="1"/>
  <c r="I67" i="1"/>
  <c r="I66" i="1"/>
  <c r="D30" i="6" s="1"/>
  <c r="I65" i="1"/>
  <c r="I64" i="1"/>
  <c r="I63" i="1"/>
  <c r="I62" i="1"/>
  <c r="I61" i="1"/>
  <c r="I60" i="1"/>
  <c r="I59" i="1"/>
  <c r="D29" i="6" s="1"/>
  <c r="I58" i="1"/>
  <c r="I57" i="1"/>
  <c r="I56" i="1"/>
  <c r="I55" i="1"/>
  <c r="D28" i="6" s="1"/>
  <c r="I54" i="1"/>
  <c r="I53" i="1"/>
  <c r="I52" i="1"/>
  <c r="I51" i="1"/>
  <c r="I50" i="1"/>
  <c r="D27" i="6" s="1"/>
  <c r="I49" i="1"/>
  <c r="I48" i="1"/>
  <c r="I47" i="1"/>
  <c r="I46" i="1"/>
  <c r="D26" i="6" s="1"/>
  <c r="I45" i="1"/>
  <c r="I44" i="1"/>
  <c r="I43" i="1"/>
  <c r="I42" i="1"/>
  <c r="I41" i="1"/>
  <c r="I40" i="1"/>
  <c r="I39" i="1"/>
  <c r="I38" i="1"/>
  <c r="I37" i="1"/>
  <c r="I36" i="1"/>
  <c r="D25" i="6" s="1"/>
  <c r="I35" i="1"/>
  <c r="I34" i="1"/>
  <c r="I33" i="1"/>
  <c r="D24" i="6" s="1"/>
  <c r="I32" i="1"/>
  <c r="I31" i="1"/>
  <c r="I30" i="1"/>
  <c r="D23" i="6" s="1"/>
  <c r="I29" i="1"/>
  <c r="I28" i="1"/>
  <c r="I27" i="1"/>
  <c r="I26" i="1"/>
  <c r="D18" i="6" s="1"/>
  <c r="I25" i="1"/>
  <c r="D16" i="6" s="1"/>
  <c r="I24" i="1"/>
  <c r="I23" i="1"/>
  <c r="I22" i="1"/>
  <c r="D13" i="6" s="1"/>
  <c r="I21" i="1"/>
  <c r="I20" i="1"/>
  <c r="I19" i="1"/>
  <c r="I18" i="1"/>
  <c r="I17" i="1"/>
  <c r="I16" i="1"/>
  <c r="I15" i="1"/>
  <c r="I14" i="1"/>
  <c r="I13" i="1"/>
  <c r="I12" i="1"/>
  <c r="D9" i="6" s="1"/>
  <c r="I11" i="1"/>
  <c r="I10" i="1"/>
  <c r="D8" i="6" s="1"/>
  <c r="I9" i="1"/>
  <c r="I8" i="1"/>
  <c r="I7" i="1"/>
  <c r="D7" i="6" s="1"/>
  <c r="I6" i="1"/>
  <c r="D6" i="6" s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H4" i="8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L3" i="1"/>
  <c r="F20" i="5" s="1"/>
  <c r="J3" i="1"/>
  <c r="E20" i="5" s="1"/>
  <c r="H3" i="1"/>
  <c r="C20" i="5" s="1"/>
  <c r="I3" i="1" l="1"/>
  <c r="D20" i="5" s="1"/>
  <c r="H14" i="6"/>
  <c r="D5" i="6"/>
  <c r="H8" i="6"/>
  <c r="H16" i="6"/>
  <c r="H24" i="6"/>
  <c r="H28" i="6"/>
  <c r="H32" i="6"/>
  <c r="H48" i="6"/>
  <c r="H68" i="6"/>
  <c r="G42" i="6"/>
  <c r="F42" i="6"/>
  <c r="E42" i="6"/>
  <c r="H42" i="6" s="1"/>
  <c r="D42" i="6"/>
  <c r="C42" i="6"/>
  <c r="G22" i="6"/>
  <c r="F22" i="6"/>
  <c r="E22" i="6"/>
  <c r="D22" i="6"/>
  <c r="C22" i="6"/>
  <c r="G12" i="6"/>
  <c r="F12" i="6"/>
  <c r="E12" i="6"/>
  <c r="H12" i="6" s="1"/>
  <c r="D12" i="6"/>
  <c r="C12" i="6"/>
  <c r="G4" i="6"/>
  <c r="F4" i="6"/>
  <c r="E4" i="6"/>
  <c r="H4" i="6" s="1"/>
  <c r="D4" i="6"/>
  <c r="C4" i="6"/>
  <c r="O3" i="1"/>
  <c r="H20" i="5" s="1"/>
  <c r="K3" i="1"/>
  <c r="H22" i="6" l="1"/>
  <c r="G3" i="6"/>
  <c r="F3" i="6"/>
  <c r="E3" i="6"/>
  <c r="H3" i="6" s="1"/>
  <c r="D3" i="6"/>
  <c r="C3" i="6"/>
  <c r="H9" i="10" l="1"/>
  <c r="G9" i="10"/>
  <c r="F9" i="10"/>
  <c r="E9" i="10"/>
  <c r="D9" i="10"/>
  <c r="C9" i="10"/>
  <c r="H4" i="10"/>
  <c r="G4" i="10"/>
  <c r="G3" i="10" s="1"/>
  <c r="F4" i="10"/>
  <c r="F3" i="10" s="1"/>
  <c r="E4" i="10"/>
  <c r="D4" i="10"/>
  <c r="C4" i="10"/>
  <c r="C3" i="10" s="1"/>
  <c r="H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D3" i="12" s="1"/>
  <c r="C4" i="12"/>
  <c r="G3" i="12"/>
  <c r="F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<sst xmlns="http://schemas.openxmlformats.org/spreadsheetml/2006/main" count="643" uniqueCount="268">
  <si>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</si>
  <si>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</si>
  <si>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</si>
  <si>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</si>
  <si>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</si>
  <si>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</si>
  <si>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</si>
  <si>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</si>
  <si>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</si>
  <si>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</si>
  <si>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</si>
  <si>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</si>
  <si>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</si>
  <si>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</si>
  <si>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</si>
  <si>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</si>
  <si>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</si>
  <si>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</si>
  <si>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</si>
  <si>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</si>
  <si>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</si>
  <si>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</si>
  <si>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</si>
  <si>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</si>
  <si>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</si>
  <si>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</si>
  <si>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</si>
  <si>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</si>
  <si>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</si>
  <si>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</si>
  <si>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</si>
  <si>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</si>
  <si>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</si>
  <si>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</si>
  <si>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</si>
  <si>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</si>
  <si>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</si>
  <si>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</si>
  <si>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</si>
  <si>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</si>
  <si>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</si>
  <si>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</si>
  <si>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</si>
  <si>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</si>
  <si>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</si>
  <si>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</si>
  <si>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</si>
  <si>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</si>
  <si>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</si>
  <si>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</si>
  <si>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</si>
  <si>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</si>
  <si>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</si>
  <si>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</si>
  <si>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</si>
  <si>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</si>
  <si>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</si>
  <si>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</si>
  <si>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</si>
  <si>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</si>
  <si>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</si>
  <si>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</si>
  <si>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</si>
  <si>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</si>
  <si>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</si>
  <si>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</si>
  <si>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</si>
  <si>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</si>
  <si>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</si>
  <si>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</si>
  <si>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</si>
  <si>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</si>
  <si>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</si>
  <si>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</si>
  <si>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</si>
  <si>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</si>
  <si>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</si>
  <si>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</si>
  <si>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</si>
  <si>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</si>
  <si>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</si>
  <si>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</si>
  <si>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</si>
  <si>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</si>
  <si>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</si>
  <si>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</si>
  <si>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</si>
  <si>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</si>
  <si>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</si>
  <si>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</si>
  <si>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</si>
  <si>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</si>
  <si>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</si>
  <si>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</si>
  <si>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</si>
  <si>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</si>
  <si>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</si>
  <si>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</si>
  <si>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</si>
  <si>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</si>
  <si>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</si>
  <si>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</si>
  <si>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</si>
  <si>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</si>
  <si>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</si>
  <si>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</si>
  <si>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</si>
  <si>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</si>
  <si>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</si>
  <si>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</si>
  <si>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</si>
  <si>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</si>
  <si>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</si>
  <si>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</si>
  <si>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</si>
  <si>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</si>
  <si>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</si>
  <si>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</si>
  <si>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</si>
  <si>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</si>
  <si>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</si>
  <si>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</si>
  <si>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</si>
  <si>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</si>
  <si>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</si>
  <si>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</si>
  <si>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</si>
  <si>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</si>
  <si>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</si>
  <si>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</si>
  <si>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</si>
  <si>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</si>
  <si>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</si>
  <si>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</si>
  <si>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</si>
  <si>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</si>
  <si>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</si>
  <si>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</si>
  <si>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</si>
  <si>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</si>
  <si>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</si>
  <si>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</si>
  <si>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</si>
  <si>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</si>
  <si>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</si>
  <si>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</si>
  <si>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</si>
  <si>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</si>
  <si>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</si>
  <si>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</si>
  <si>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</si>
  <si>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</si>
  <si>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</si>
  <si>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</si>
  <si>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</si>
  <si>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</si>
  <si>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</si>
  <si>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</si>
  <si>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</si>
  <si>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</si>
  <si>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</si>
  <si>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</si>
  <si>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</si>
  <si>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</si>
  <si>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</si>
  <si>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</si>
  <si>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</si>
  <si>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</si>
  <si>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</si>
  <si>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</si>
  <si>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</si>
  <si>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</si>
  <si>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</si>
  <si>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</si>
  <si>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</si>
  <si>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</si>
  <si>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</si>
  <si>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MARZO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</si>
  <si>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</si>
  <si>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</si>
  <si>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</si>
  <si>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</si>
  <si>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</si>
  <si>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</si>
  <si>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</si>
  <si>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</si>
  <si>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</si>
  <si>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</si>
  <si>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</si>
  <si>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</si>
  <si>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</si>
  <si>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</si>
  <si>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</si>
  <si>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</si>
  <si>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</si>
  <si>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</si>
  <si>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</si>
  <si>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</si>
  <si>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</si>
  <si>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</si>
  <si>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</si>
  <si>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</si>
  <si>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</si>
  <si>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</si>
  <si>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</si>
  <si>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</si>
  <si>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</si>
  <si>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</si>
  <si>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</si>
  <si>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</si>
  <si>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</si>
  <si>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</si>
  <si>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</si>
  <si>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</si>
  <si>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</si>
  <si>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</si>
  <si>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</si>
  <si>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</si>
  <si>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</si>
  <si>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</si>
  <si>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</si>
  <si>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</si>
  <si>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</si>
  <si>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</si>
  <si>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</si>
  <si>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</si>
  <si>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</si>
  <si>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</si>
  <si>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</si>
  <si>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</si>
  <si>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</si>
  <si>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</si>
  <si>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</si>
  <si>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</si>
  <si>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</si>
  <si>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</si>
  <si>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</si>
  <si>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</si>
  <si>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</si>
  <si>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</si>
  <si>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</si>
  <si>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</si>
  <si>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</si>
  <si>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</si>
  <si>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</si>
  <si>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</si>
  <si>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</si>
  <si>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</si>
  <si>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</si>
  <si>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</si>
  <si>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</si>
  <si>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</si>
  <si>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</si>
  <si>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</si>
  <si>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</si>
  <si>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</si>
  <si>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</si>
  <si>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</si>
  <si>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</si>
  <si>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</si>
  <si>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</si>
  <si>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MARZO DE 2017</t>
  </si>
  <si>
    <t>INSTITUTO MUNICIPAL DE LAS MUJERES
ESTADO ANALÍTICO DEL EJERCICIO DEL PRESUPUESTO DE EGRESOS
CLASIFICACIÓN ECONÓMICA (POR TIPO DE GASTO)
DEL 1 DE ENERO AL 31 DE MARZO DE 2017</t>
  </si>
  <si>
    <t>INSTITUTO MUNICIPAL DE LAS MUJERES
ESTADO ANALÍTICO DEL EJERCICIO DEL PRESUPUESTO DE EGRESOS
CLASIFICACIÓN ADMINISTRATIVA
DEL 1 DE ENERO AL 31 DE MARZO DE 2017</t>
  </si>
  <si>
    <t>INSTITUTO MUNICIPAL DE LA MUJER</t>
  </si>
  <si>
    <t>INSTITUTO MUNICIPAL DE LAS MUJERES
ESTADO ANALÍTICO DEL EJERCICIO DEL PRESUPUESTO DE EGRESOS
CLASIFICACIÓN FUNCIONAL (FINALIDAD Y FUNCIÓN)
DEL 1 DE ENERO AL 31 DE MARZO DE 2017</t>
  </si>
  <si>
    <t>ENCARGADO DE CUENTA PUBLICA
 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</si>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</sst>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G1" workbookViewId="0">
      <selection sqref="A1:O1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177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560000.00288059469</v>
      </c>
      <c r="J3" s="6">
        <f t="shared" si="0"/>
        <v>8871215.202816993</v>
      </c>
      <c r="K3" s="6">
        <f t="shared" si="0"/>
        <v>7850117.3009373127</v>
      </c>
      <c r="L3" s="6">
        <f t="shared" si="0"/>
        <v>1362808.2699999998</v>
      </c>
      <c r="M3" s="6">
        <f t="shared" si="0"/>
        <v>1340397.6299999997</v>
      </c>
      <c r="N3" s="6">
        <f t="shared" si="0"/>
        <v>1340397.6299999997</v>
      </c>
      <c r="O3" s="6">
        <f t="shared" si="0"/>
        <v>7508406.9328169925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1131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735399.71</v>
      </c>
      <c r="M4" s="80">
        <v>735399.71</v>
      </c>
      <c r="N4" s="80">
        <v>735399.71</v>
      </c>
      <c r="O4" s="80">
        <f t="shared" ref="O4:O35" si="3">+J4-L4</f>
        <v>2195952.1639840002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500000</v>
      </c>
      <c r="J6" s="80">
        <v>2596000</v>
      </c>
      <c r="K6" s="80">
        <f t="shared" si="2"/>
        <v>2596000</v>
      </c>
      <c r="L6" s="80">
        <v>4500</v>
      </c>
      <c r="M6" s="80">
        <v>4500</v>
      </c>
      <c r="N6" s="80">
        <v>4500</v>
      </c>
      <c r="O6" s="80">
        <f t="shared" si="3"/>
        <v>2591500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898.32</v>
      </c>
      <c r="M8" s="80">
        <v>898.32</v>
      </c>
      <c r="N8" s="80">
        <v>898.32</v>
      </c>
      <c r="O8" s="80">
        <f t="shared" si="3"/>
        <v>90101.679999999978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5822.02</v>
      </c>
      <c r="M9" s="80">
        <v>5822.02</v>
      </c>
      <c r="N9" s="80">
        <v>5822.02</v>
      </c>
      <c r="O9" s="80">
        <f t="shared" si="3"/>
        <v>406177.97999999992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66597.850000000006</v>
      </c>
      <c r="M10" s="80">
        <v>66597.850000000006</v>
      </c>
      <c r="N10" s="80">
        <v>66597.850000000006</v>
      </c>
      <c r="O10" s="80">
        <f t="shared" si="3"/>
        <v>270002.15000000002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83058.98</v>
      </c>
      <c r="M11" s="80">
        <v>83058.98</v>
      </c>
      <c r="N11" s="80">
        <v>83058.98</v>
      </c>
      <c r="O11" s="80">
        <f t="shared" si="3"/>
        <v>270941.02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22410.639999999999</v>
      </c>
      <c r="M12" s="80">
        <v>0</v>
      </c>
      <c r="N12" s="80">
        <v>0</v>
      </c>
      <c r="O12" s="80">
        <f t="shared" si="3"/>
        <v>68215.592156511979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0</v>
      </c>
      <c r="M16" s="80">
        <v>0</v>
      </c>
      <c r="N16" s="80">
        <v>0</v>
      </c>
      <c r="O16" s="80">
        <f t="shared" si="3"/>
        <v>41000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66393.83</v>
      </c>
      <c r="M17" s="80">
        <v>66393.83</v>
      </c>
      <c r="N17" s="80">
        <v>66393.83</v>
      </c>
      <c r="O17" s="80">
        <f t="shared" si="3"/>
        <v>223741.35739840002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73476.7</v>
      </c>
      <c r="M18" s="80">
        <v>73476.7</v>
      </c>
      <c r="N18" s="80">
        <v>73476.7</v>
      </c>
      <c r="O18" s="80">
        <f t="shared" si="3"/>
        <v>220658.48739840003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0</v>
      </c>
      <c r="J19" s="80">
        <v>35000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3"/>
        <v>35000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0</v>
      </c>
      <c r="J20" s="80">
        <v>29000</v>
      </c>
      <c r="K20" s="80">
        <v>0</v>
      </c>
      <c r="L20" s="80">
        <v>0</v>
      </c>
      <c r="M20" s="80">
        <v>0</v>
      </c>
      <c r="N20" s="80">
        <v>0</v>
      </c>
      <c r="O20" s="80">
        <f t="shared" si="3"/>
        <v>29000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0</v>
      </c>
      <c r="J21" s="80">
        <v>10000</v>
      </c>
      <c r="K21" s="80">
        <v>1906</v>
      </c>
      <c r="L21" s="80">
        <v>1906</v>
      </c>
      <c r="M21" s="80">
        <v>1906</v>
      </c>
      <c r="N21" s="80">
        <v>1906</v>
      </c>
      <c r="O21" s="80">
        <f t="shared" si="3"/>
        <v>8094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0</v>
      </c>
      <c r="J22" s="80">
        <v>14000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3"/>
        <v>14000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3"/>
        <v>1000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0</v>
      </c>
      <c r="J24" s="80">
        <v>19500</v>
      </c>
      <c r="K24" s="80">
        <v>0</v>
      </c>
      <c r="L24" s="80">
        <v>0</v>
      </c>
      <c r="M24" s="80">
        <v>0</v>
      </c>
      <c r="N24" s="80">
        <v>0</v>
      </c>
      <c r="O24" s="80">
        <f t="shared" si="3"/>
        <v>19500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0</v>
      </c>
      <c r="J26" s="80">
        <v>51000</v>
      </c>
      <c r="K26" s="80">
        <v>5000</v>
      </c>
      <c r="L26" s="80">
        <v>5000</v>
      </c>
      <c r="M26" s="80">
        <v>5000</v>
      </c>
      <c r="N26" s="80">
        <v>5000</v>
      </c>
      <c r="O26" s="80">
        <f t="shared" si="3"/>
        <v>46000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-2000</v>
      </c>
      <c r="J28" s="80">
        <v>58000</v>
      </c>
      <c r="K28" s="80">
        <v>12102</v>
      </c>
      <c r="L28" s="80">
        <v>12102</v>
      </c>
      <c r="M28" s="80">
        <v>12102</v>
      </c>
      <c r="N28" s="80">
        <v>12102</v>
      </c>
      <c r="O28" s="80">
        <f t="shared" si="3"/>
        <v>45898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0</v>
      </c>
      <c r="J30" s="80">
        <v>42000</v>
      </c>
      <c r="K30" s="80">
        <v>2898</v>
      </c>
      <c r="L30" s="80">
        <v>2898</v>
      </c>
      <c r="M30" s="80">
        <v>2898</v>
      </c>
      <c r="N30" s="80">
        <v>2898</v>
      </c>
      <c r="O30" s="80">
        <f t="shared" si="3"/>
        <v>39102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1000</v>
      </c>
      <c r="J31" s="80">
        <v>5800</v>
      </c>
      <c r="K31" s="80">
        <v>1304.8800000000001</v>
      </c>
      <c r="L31" s="80">
        <v>1304.8800000000001</v>
      </c>
      <c r="M31" s="80">
        <v>1304.8800000000001</v>
      </c>
      <c r="N31" s="80">
        <v>1304.8800000000001</v>
      </c>
      <c r="O31" s="80">
        <f t="shared" si="3"/>
        <v>4495.12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1044</v>
      </c>
      <c r="L34" s="80">
        <v>1044</v>
      </c>
      <c r="M34" s="80">
        <v>1044</v>
      </c>
      <c r="N34" s="80">
        <v>1044</v>
      </c>
      <c r="O34" s="80">
        <f t="shared" si="3"/>
        <v>23956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4">+J36-H36</f>
        <v>0</v>
      </c>
      <c r="J36" s="80">
        <v>2000</v>
      </c>
      <c r="K36" s="80">
        <v>0</v>
      </c>
      <c r="L36" s="80">
        <v>0</v>
      </c>
      <c r="M36" s="80">
        <v>0</v>
      </c>
      <c r="N36" s="80">
        <v>0</v>
      </c>
      <c r="O36" s="80">
        <f t="shared" ref="O36:O67" si="5">+J36-L36</f>
        <v>2000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4"/>
        <v>0</v>
      </c>
      <c r="J37" s="80">
        <v>86400</v>
      </c>
      <c r="K37" s="80">
        <v>21576</v>
      </c>
      <c r="L37" s="80">
        <v>21576</v>
      </c>
      <c r="M37" s="80">
        <v>21576</v>
      </c>
      <c r="N37" s="80">
        <v>21576</v>
      </c>
      <c r="O37" s="80">
        <f t="shared" si="5"/>
        <v>64824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4"/>
        <v>0</v>
      </c>
      <c r="J38" s="80">
        <v>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4"/>
        <v>0</v>
      </c>
      <c r="J39" s="80">
        <v>25000</v>
      </c>
      <c r="K39" s="80">
        <v>0</v>
      </c>
      <c r="L39" s="80">
        <v>0</v>
      </c>
      <c r="M39" s="80">
        <v>0</v>
      </c>
      <c r="N39" s="80">
        <v>0</v>
      </c>
      <c r="O39" s="80">
        <f t="shared" si="5"/>
        <v>25000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4"/>
        <v>0</v>
      </c>
      <c r="J42" s="80">
        <v>2000</v>
      </c>
      <c r="K42" s="80">
        <v>145</v>
      </c>
      <c r="L42" s="80">
        <v>145</v>
      </c>
      <c r="M42" s="80">
        <v>145</v>
      </c>
      <c r="N42" s="80">
        <v>145</v>
      </c>
      <c r="O42" s="80">
        <f t="shared" si="5"/>
        <v>1855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4"/>
        <v>-1000</v>
      </c>
      <c r="J43" s="80">
        <v>269000</v>
      </c>
      <c r="K43" s="80">
        <v>65511.92</v>
      </c>
      <c r="L43" s="80">
        <v>65511.92</v>
      </c>
      <c r="M43" s="80">
        <v>65511.92</v>
      </c>
      <c r="N43" s="80">
        <v>65511.92</v>
      </c>
      <c r="O43" s="80">
        <f t="shared" si="5"/>
        <v>203488.08000000002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4"/>
        <v>0</v>
      </c>
      <c r="J45" s="80">
        <v>6000</v>
      </c>
      <c r="K45" s="80">
        <v>741.44</v>
      </c>
      <c r="L45" s="80">
        <v>741.44</v>
      </c>
      <c r="M45" s="80">
        <v>741.44</v>
      </c>
      <c r="N45" s="80">
        <v>741.44</v>
      </c>
      <c r="O45" s="80">
        <f t="shared" si="5"/>
        <v>5258.5599999999995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4"/>
        <v>0</v>
      </c>
      <c r="J46" s="80">
        <v>25000</v>
      </c>
      <c r="K46" s="80">
        <v>18781.860000000004</v>
      </c>
      <c r="L46" s="80">
        <v>18781.860000000004</v>
      </c>
      <c r="M46" s="80">
        <v>18781.860000000004</v>
      </c>
      <c r="N46" s="80">
        <v>18781.860000000004</v>
      </c>
      <c r="O46" s="80">
        <f t="shared" si="5"/>
        <v>6218.1399999999958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4"/>
        <v>0</v>
      </c>
      <c r="J48" s="80">
        <v>12000</v>
      </c>
      <c r="K48" s="80">
        <v>0</v>
      </c>
      <c r="L48" s="80">
        <v>0</v>
      </c>
      <c r="M48" s="80">
        <v>0</v>
      </c>
      <c r="N48" s="80">
        <v>0</v>
      </c>
      <c r="O48" s="80">
        <f t="shared" si="5"/>
        <v>12000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4"/>
        <v>0</v>
      </c>
      <c r="J49" s="80">
        <v>4000</v>
      </c>
      <c r="K49" s="80">
        <v>976</v>
      </c>
      <c r="L49" s="80">
        <v>976</v>
      </c>
      <c r="M49" s="80">
        <v>976</v>
      </c>
      <c r="N49" s="80">
        <v>976</v>
      </c>
      <c r="O49" s="80">
        <f t="shared" si="5"/>
        <v>3024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4"/>
        <v>0</v>
      </c>
      <c r="J52" s="80">
        <v>27500</v>
      </c>
      <c r="K52" s="80">
        <v>8120</v>
      </c>
      <c r="L52" s="80">
        <v>8120</v>
      </c>
      <c r="M52" s="80">
        <v>8120</v>
      </c>
      <c r="N52" s="80">
        <v>8120</v>
      </c>
      <c r="O52" s="80">
        <f t="shared" si="5"/>
        <v>19380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4"/>
        <v>0</v>
      </c>
      <c r="J53" s="80">
        <v>15000</v>
      </c>
      <c r="K53" s="80">
        <v>540</v>
      </c>
      <c r="L53" s="80">
        <v>540</v>
      </c>
      <c r="M53" s="80">
        <v>540</v>
      </c>
      <c r="N53" s="80">
        <v>540</v>
      </c>
      <c r="O53" s="80">
        <f t="shared" si="5"/>
        <v>14460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4"/>
        <v>-4000</v>
      </c>
      <c r="J54" s="80">
        <v>20000</v>
      </c>
      <c r="K54" s="80">
        <v>0</v>
      </c>
      <c r="L54" s="80">
        <v>0</v>
      </c>
      <c r="M54" s="80">
        <v>0</v>
      </c>
      <c r="N54" s="80">
        <v>0</v>
      </c>
      <c r="O54" s="80">
        <f t="shared" si="5"/>
        <v>20000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4"/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0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4"/>
        <v>7000</v>
      </c>
      <c r="J56" s="80">
        <v>138293.06</v>
      </c>
      <c r="K56" s="80">
        <v>16300.32</v>
      </c>
      <c r="L56" s="80">
        <v>16300.32</v>
      </c>
      <c r="M56" s="80">
        <v>16300.32</v>
      </c>
      <c r="N56" s="80">
        <v>16300.32</v>
      </c>
      <c r="O56" s="80">
        <f t="shared" si="5"/>
        <v>121992.73999999999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4"/>
        <v>45000</v>
      </c>
      <c r="J60" s="80">
        <v>45000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35263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4"/>
        <v>0</v>
      </c>
      <c r="J61" s="80">
        <v>6000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5"/>
        <v>6000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4"/>
        <v>0</v>
      </c>
      <c r="J62" s="80">
        <v>12000</v>
      </c>
      <c r="K62" s="80">
        <v>58</v>
      </c>
      <c r="L62" s="80">
        <v>58</v>
      </c>
      <c r="M62" s="80">
        <v>58</v>
      </c>
      <c r="N62" s="80">
        <v>58</v>
      </c>
      <c r="O62" s="80">
        <f t="shared" si="5"/>
        <v>11942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4"/>
        <v>0</v>
      </c>
      <c r="J66" s="80">
        <v>80000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77506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6"/>
        <v>-3000</v>
      </c>
      <c r="J70" s="80">
        <v>33000</v>
      </c>
      <c r="K70" s="80">
        <v>2544</v>
      </c>
      <c r="L70" s="80">
        <v>2544</v>
      </c>
      <c r="M70" s="80">
        <v>2544</v>
      </c>
      <c r="N70" s="80">
        <v>2544</v>
      </c>
      <c r="O70" s="80">
        <f t="shared" si="7"/>
        <v>30456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v>70827.179999999993</v>
      </c>
      <c r="L72" s="80">
        <v>15363.28</v>
      </c>
      <c r="M72" s="80">
        <v>15363.28</v>
      </c>
      <c r="N72" s="80">
        <v>15363.28</v>
      </c>
      <c r="O72" s="80">
        <f t="shared" si="7"/>
        <v>55463.901879679994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21" sqref="B2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73" sqref="C73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560000.00288059469</v>
      </c>
      <c r="E20" s="58">
        <f>+EAEPE!J3</f>
        <v>8871215.202816993</v>
      </c>
      <c r="F20" s="58">
        <f>+EAEPE!L3</f>
        <v>1362808.2699999998</v>
      </c>
      <c r="G20" s="58">
        <f>+EAEPE!M3</f>
        <v>1340397.6299999997</v>
      </c>
      <c r="H20" s="59">
        <f>+EAEPE!O3</f>
        <v>7508406.9328169925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176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50" activePane="bottomLeft" state="frozen"/>
      <selection pane="bottomLeft" activeCell="D81" sqref="D81:D8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261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560000.00288059469</v>
      </c>
      <c r="E3" s="10">
        <f>+E4+E12+E22+E32+E42+E52+E56+E64+E68</f>
        <v>8871215.202816993</v>
      </c>
      <c r="F3" s="10">
        <f>+F4+F12+F22+F32+F42+F52+F56+F64+F68</f>
        <v>1362808.27</v>
      </c>
      <c r="G3" s="10">
        <f>+G4+G12+G22+G32+G42+G52+G56+G64+G68</f>
        <v>1340397.6299999999</v>
      </c>
      <c r="H3" s="59">
        <f t="shared" ref="H3:H34" si="0">+E3-F3</f>
        <v>7508406.9328169934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500000</v>
      </c>
      <c r="E4" s="58">
        <f>+SUM(E5:E11)</f>
        <v>7591647.7009373121</v>
      </c>
      <c r="F4" s="58">
        <f>+SUM(F5:F11)</f>
        <v>1159802.57</v>
      </c>
      <c r="G4" s="58">
        <f>+SUM(G5:G11)</f>
        <v>1137391.93</v>
      </c>
      <c r="H4" s="59">
        <f t="shared" si="0"/>
        <v>6431845.1309373118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735399.71</v>
      </c>
      <c r="G5" s="58">
        <f>+SUM(EAEPE!N4)</f>
        <v>735399.71</v>
      </c>
      <c r="H5" s="59">
        <f t="shared" si="0"/>
        <v>2195952.1639840002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500000</v>
      </c>
      <c r="E6" s="58">
        <f>+SUM(EAEPE!J5:J6)</f>
        <v>2606000</v>
      </c>
      <c r="F6" s="58">
        <f>+SUM(EAEPE!L5:L6)</f>
        <v>4500</v>
      </c>
      <c r="G6" s="58">
        <f>+SUM(EAEPE!N5:N6)</f>
        <v>4500</v>
      </c>
      <c r="H6" s="59">
        <f t="shared" si="0"/>
        <v>2601500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25929.94</v>
      </c>
      <c r="G7" s="58">
        <f>+SUM(EAEPE!N7:N9)</f>
        <v>25929.94</v>
      </c>
      <c r="H7" s="59">
        <f t="shared" si="0"/>
        <v>515070.05999999988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149656.83000000002</v>
      </c>
      <c r="G8" s="58">
        <f>+SUM(EAEPE!N10:N11)</f>
        <v>149656.83000000002</v>
      </c>
      <c r="H8" s="59">
        <f t="shared" si="0"/>
        <v>540943.16999999993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244316.09000000003</v>
      </c>
      <c r="G9" s="58">
        <f>+SUM(EAEPE!N12:N18)</f>
        <v>221905.45</v>
      </c>
      <c r="H9" s="59">
        <f t="shared" si="0"/>
        <v>578379.73695331207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6906</v>
      </c>
      <c r="G12" s="58">
        <f>+SUM(G13:G21)</f>
        <v>6906</v>
      </c>
      <c r="H12" s="59">
        <f t="shared" si="0"/>
        <v>157094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0</v>
      </c>
      <c r="E13" s="58">
        <f>+SUM(EAEPE!J19:J23)</f>
        <v>89000</v>
      </c>
      <c r="F13" s="58">
        <f>+SUM(EAEPE!L19:L23)</f>
        <v>1906</v>
      </c>
      <c r="G13" s="58">
        <f>+SUM(EAEPE!N19:N23)</f>
        <v>1906</v>
      </c>
      <c r="H13" s="59">
        <f t="shared" si="0"/>
        <v>87094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0</v>
      </c>
      <c r="G14" s="58">
        <f>+SUM(EAEPE!N24)</f>
        <v>0</v>
      </c>
      <c r="H14" s="59">
        <f t="shared" si="0"/>
        <v>19500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0</v>
      </c>
      <c r="E18" s="58">
        <f>+SUM(EAEPE!J26)</f>
        <v>51000</v>
      </c>
      <c r="F18" s="58">
        <f>+SUM(EAEPE!L26)</f>
        <v>5000</v>
      </c>
      <c r="G18" s="58">
        <f>+SUM(EAEPE!N26)</f>
        <v>5000</v>
      </c>
      <c r="H18" s="59">
        <f t="shared" si="0"/>
        <v>46000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60000.00288059473</v>
      </c>
      <c r="E22" s="58">
        <f>+SUM(E23:E31)</f>
        <v>1115567.50187968</v>
      </c>
      <c r="F22" s="58">
        <f>+SUM(F23:F31)</f>
        <v>196099.7</v>
      </c>
      <c r="G22" s="58">
        <f>+SUM(G23:G31)</f>
        <v>196099.7</v>
      </c>
      <c r="H22" s="59">
        <f t="shared" si="0"/>
        <v>919467.80187968002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-1000</v>
      </c>
      <c r="E23" s="58">
        <f>+SUM(EAEPE!J28:J32)</f>
        <v>106800</v>
      </c>
      <c r="F23" s="58">
        <f>+SUM(EAEPE!L28:L32)</f>
        <v>16304.880000000001</v>
      </c>
      <c r="G23" s="58">
        <f>+SUM(EAEPE!N28:N32)</f>
        <v>16304.880000000001</v>
      </c>
      <c r="H23" s="59">
        <f t="shared" si="0"/>
        <v>90495.12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1044</v>
      </c>
      <c r="G24" s="58">
        <f>+SUM(EAEPE!N33:N35)</f>
        <v>1044</v>
      </c>
      <c r="H24" s="59">
        <f t="shared" si="0"/>
        <v>33956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-1000</v>
      </c>
      <c r="E25" s="58">
        <f>+SUM(EAEPE!J36:J44)</f>
        <v>408400</v>
      </c>
      <c r="F25" s="58">
        <f>+SUM(EAEPE!L36:L44)</f>
        <v>87232.92</v>
      </c>
      <c r="G25" s="58">
        <f>+SUM(EAEPE!N36:N44)</f>
        <v>87232.92</v>
      </c>
      <c r="H25" s="59">
        <f t="shared" si="0"/>
        <v>321167.08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19523.300000000003</v>
      </c>
      <c r="G26" s="58">
        <f>+SUM(EAEPE!N45:N47)</f>
        <v>19523.300000000003</v>
      </c>
      <c r="H26" s="59">
        <f t="shared" si="0"/>
        <v>13476.699999999997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-4000</v>
      </c>
      <c r="E27" s="58">
        <f>+SUM(EAEPE!J48:J54)</f>
        <v>80500</v>
      </c>
      <c r="F27" s="58">
        <f>+SUM(EAEPE!L48:L54)</f>
        <v>9636</v>
      </c>
      <c r="G27" s="58">
        <f>+SUM(EAEPE!N48:N54)</f>
        <v>9636</v>
      </c>
      <c r="H27" s="59">
        <f t="shared" si="0"/>
        <v>70864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7000</v>
      </c>
      <c r="E28" s="58">
        <f>+SUM(EAEPE!J55:J58)</f>
        <v>173293.06</v>
      </c>
      <c r="F28" s="58">
        <f>+SUM(EAEPE!L55:L58)</f>
        <v>16300.32</v>
      </c>
      <c r="G28" s="58">
        <f>+SUM(EAEPE!N55:N58)</f>
        <v>16300.32</v>
      </c>
      <c r="H28" s="59">
        <f t="shared" si="0"/>
        <v>156992.74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60000</v>
      </c>
      <c r="E29" s="58">
        <f>+SUM(EAEPE!J59:J63)</f>
        <v>78000</v>
      </c>
      <c r="F29" s="58">
        <f>+SUM(EAEPE!L59:L63)</f>
        <v>24795</v>
      </c>
      <c r="G29" s="58">
        <f>+SUM(EAEPE!N59:N63)</f>
        <v>24795</v>
      </c>
      <c r="H29" s="59">
        <f t="shared" si="0"/>
        <v>53205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-3000</v>
      </c>
      <c r="E30" s="58">
        <f>+SUM(EAEPE!J64:J70)</f>
        <v>128000</v>
      </c>
      <c r="F30" s="58">
        <f>+SUM(EAEPE!L64:L70)</f>
        <v>5038</v>
      </c>
      <c r="G30" s="58">
        <f>+SUM(EAEPE!N64:N70)</f>
        <v>5038</v>
      </c>
      <c r="H30" s="59">
        <f t="shared" si="0"/>
        <v>122962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16225.28</v>
      </c>
      <c r="G31" s="58">
        <f>+SUM(EAEPE!N71:N72)</f>
        <v>16225.28</v>
      </c>
      <c r="H31" s="59">
        <f t="shared" si="0"/>
        <v>56349.161879679988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267</v>
      </c>
      <c r="C82" s="74"/>
      <c r="D82" s="75" t="s">
        <v>266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262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560000.00288059469</v>
      </c>
      <c r="E3" s="10">
        <f t="shared" si="0"/>
        <v>8871215.202816993</v>
      </c>
      <c r="F3" s="10">
        <f t="shared" si="0"/>
        <v>1362808.2699999998</v>
      </c>
      <c r="G3" s="10">
        <f t="shared" si="0"/>
        <v>1340397.6299999997</v>
      </c>
      <c r="H3" s="11">
        <f t="shared" si="0"/>
        <v>7508406.9328169925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560000.00288059469</v>
      </c>
      <c r="E4" s="58">
        <f>+SUM(EAEPE!J4:J83)</f>
        <v>8871215.202816993</v>
      </c>
      <c r="F4" s="58">
        <f>+SUM(EAEPE!L4:L83)</f>
        <v>1362808.2699999998</v>
      </c>
      <c r="G4" s="58">
        <f>+SUM(EAEPE!M4:M83)</f>
        <v>1340397.6299999997</v>
      </c>
      <c r="H4" s="59">
        <f>+SUM(EAEPE!O4:O83)</f>
        <v>7508406.9328169925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C4" sqref="C4:H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560000.00288059469</v>
      </c>
      <c r="E3" s="6">
        <f t="shared" si="0"/>
        <v>8871215.202816993</v>
      </c>
      <c r="F3" s="6">
        <f t="shared" si="0"/>
        <v>1362808.2699999998</v>
      </c>
      <c r="G3" s="6">
        <f t="shared" si="0"/>
        <v>1340397.6299999997</v>
      </c>
      <c r="H3" s="6">
        <f t="shared" si="0"/>
        <v>7508406.9328169925</v>
      </c>
    </row>
    <row r="4" spans="1:8" x14ac:dyDescent="0.2">
      <c r="A4" s="1" t="s">
        <v>180</v>
      </c>
      <c r="B4" s="1" t="s">
        <v>264</v>
      </c>
      <c r="C4" s="81">
        <f>+CTG!C3</f>
        <v>8311215.1999363974</v>
      </c>
      <c r="D4" s="81">
        <f>+CTG!D3</f>
        <v>560000.00288059469</v>
      </c>
      <c r="E4" s="81">
        <f>+CTG!E3</f>
        <v>8871215.202816993</v>
      </c>
      <c r="F4" s="81">
        <f>+CTG!F3</f>
        <v>1362808.2699999998</v>
      </c>
      <c r="G4" s="81">
        <f>+CTG!G3</f>
        <v>1340397.6299999997</v>
      </c>
      <c r="H4" s="81">
        <f>+CTG!H3</f>
        <v>7508406.9328169925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2017-09-12T19:56:20Z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